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6" windowWidth="21732" windowHeight="8748" activeTab="6"/>
  </bookViews>
  <sheets>
    <sheet name="Notes" sheetId="1" r:id="rId1"/>
    <sheet name="2075" sheetId="2" r:id="rId2"/>
    <sheet name="2080" sheetId="3" r:id="rId3"/>
    <sheet name="Sheet1" sheetId="4" r:id="rId4"/>
    <sheet name="2081" sheetId="5" r:id="rId5"/>
    <sheet name="Sheet2" sheetId="6" r:id="rId6"/>
    <sheet name="Sheet3" sheetId="7" r:id="rId7"/>
  </sheets>
  <calcPr calcId="144525"/>
</workbook>
</file>

<file path=xl/calcChain.xml><?xml version="1.0" encoding="utf-8"?>
<calcChain xmlns="http://schemas.openxmlformats.org/spreadsheetml/2006/main">
  <c r="L14" i="7" l="1"/>
  <c r="B48" i="6" l="1"/>
  <c r="B43" i="6"/>
  <c r="B41" i="6"/>
  <c r="B34" i="6"/>
  <c r="B32" i="6"/>
  <c r="B19" i="6"/>
  <c r="B20" i="6" s="1"/>
  <c r="B24" i="6" s="1"/>
  <c r="B26" i="6" s="1"/>
  <c r="B18" i="6"/>
  <c r="B10" i="6"/>
  <c r="B36" i="5" l="1"/>
  <c r="B35" i="5"/>
  <c r="B28" i="5"/>
  <c r="B22" i="5"/>
  <c r="B20" i="5"/>
  <c r="B16" i="5"/>
  <c r="B10" i="5"/>
  <c r="B54" i="4" l="1"/>
  <c r="B50" i="4"/>
  <c r="B48" i="4"/>
  <c r="B12" i="4"/>
  <c r="B17" i="4" s="1"/>
  <c r="B21" i="4" s="1"/>
  <c r="B24" i="4" s="1"/>
  <c r="B37" i="4" s="1"/>
  <c r="B39" i="4" s="1"/>
  <c r="B43" i="3" l="1"/>
  <c r="B38" i="3"/>
  <c r="B36" i="3"/>
  <c r="B30" i="3"/>
  <c r="B28" i="3"/>
  <c r="B24" i="3"/>
  <c r="B17" i="3"/>
  <c r="B11" i="3"/>
  <c r="C34" i="2" l="1"/>
  <c r="C29" i="2"/>
  <c r="C25" i="2"/>
  <c r="D20" i="2"/>
  <c r="D17" i="2"/>
</calcChain>
</file>

<file path=xl/sharedStrings.xml><?xml version="1.0" encoding="utf-8"?>
<sst xmlns="http://schemas.openxmlformats.org/spreadsheetml/2006/main" count="423" uniqueCount="311">
  <si>
    <t>Income from investment 10+2 Marks</t>
  </si>
  <si>
    <t>The individual or entity can invest on any project, share, securities. insurance, mechaniry, land &amp; buliding etc.</t>
  </si>
  <si>
    <t>Normally the accounting of investment in cash basis in case of individual person and accural basis in case of</t>
  </si>
  <si>
    <t>entity or company.</t>
  </si>
  <si>
    <t>Computation of assessable income from investment for income year 2080/81</t>
  </si>
  <si>
    <t>Particulars</t>
  </si>
  <si>
    <t>Amount</t>
  </si>
  <si>
    <t>Dividend from non-resident company</t>
  </si>
  <si>
    <t>xxx</t>
  </si>
  <si>
    <t>Interest from unorginized sector</t>
  </si>
  <si>
    <t>Interest from private party/ friends/ relatives</t>
  </si>
  <si>
    <t>Rental income( except final TDS)</t>
  </si>
  <si>
    <t>Interest from bank, financial institution by entity/company</t>
  </si>
  <si>
    <t>Advance TDS= rakne</t>
  </si>
  <si>
    <t>final TDS= Xodne</t>
  </si>
  <si>
    <t>payment from natural resources</t>
  </si>
  <si>
    <t>commissin received realted to investment</t>
  </si>
  <si>
    <t>income liue restriction of investment activities</t>
  </si>
  <si>
    <t>Gift received related to investment</t>
  </si>
  <si>
    <t xml:space="preserve">compensaction received related to investment </t>
  </si>
  <si>
    <t>Exchange gain related to investment</t>
  </si>
  <si>
    <t>Gain on change in accouting method</t>
  </si>
  <si>
    <t>baddebt recovered related to investment</t>
  </si>
  <si>
    <t xml:space="preserve">Income from joint investment </t>
  </si>
  <si>
    <t xml:space="preserve">underpayment of interest </t>
  </si>
  <si>
    <t>Royalty from natural resources</t>
  </si>
  <si>
    <t xml:space="preserve">Royalty from publication </t>
  </si>
  <si>
    <t>Rent from plant, mechinery, computer, furniture, vehicle</t>
  </si>
  <si>
    <t>gain on sale of depreciable assets relating to investment</t>
  </si>
  <si>
    <t>gain on sale of non-business chargable assets</t>
  </si>
  <si>
    <t>gain of sale of share and securities</t>
  </si>
  <si>
    <t>other income related investment</t>
  </si>
  <si>
    <t>Less: Allowable deduction</t>
  </si>
  <si>
    <t>Interest expenses</t>
  </si>
  <si>
    <t>interest/ dividend collection charge</t>
  </si>
  <si>
    <t>royalaty collection charge</t>
  </si>
  <si>
    <t xml:space="preserve">Depreciation </t>
  </si>
  <si>
    <t xml:space="preserve">Baddebt </t>
  </si>
  <si>
    <t>loss on sale of depreciable assets</t>
  </si>
  <si>
    <t>Exchange loss</t>
  </si>
  <si>
    <t>repair and maintenane cost</t>
  </si>
  <si>
    <t>Tax paid on foreign country in dividend( if not claim for tax credit)</t>
  </si>
  <si>
    <t>Other deduction</t>
  </si>
  <si>
    <t>Gross income from investment(A)</t>
  </si>
  <si>
    <t>Total deduction(B)</t>
  </si>
  <si>
    <t>Adj Taxable income befor invest losss(A-B)</t>
  </si>
  <si>
    <t>Less: Investment loss up to previous 7 year</t>
  </si>
  <si>
    <t>Business loss up to previous 7 year</t>
  </si>
  <si>
    <t>Adj. Taxable income before PCC and RD</t>
  </si>
  <si>
    <t>Less: PCC 50% of adj taxable income before pcc and RD</t>
  </si>
  <si>
    <t>Less: RD 50% of adj taxable income before pcc and RD</t>
  </si>
  <si>
    <t>actual PCC xxx ( whichever is less)</t>
  </si>
  <si>
    <t>actual RD xxx ( whichever is less)</t>
  </si>
  <si>
    <t>Net assessable income from investment</t>
  </si>
  <si>
    <t>TU 2075 QN 8</t>
  </si>
  <si>
    <t>Interet from bank, financial company</t>
  </si>
  <si>
    <t>dividend from resident company</t>
  </si>
  <si>
    <t>Gain on mutual fund</t>
  </si>
  <si>
    <t>Gain on investmet insurance</t>
  </si>
  <si>
    <t>Gain on sale of governemnt serities</t>
  </si>
  <si>
    <t>Income from parttime lecturer, causual income</t>
  </si>
  <si>
    <t>Examiner fee, answersheet checking charge</t>
  </si>
  <si>
    <t>meeting allowance upto 20000 per time</t>
  </si>
  <si>
    <t>interest from bond, debenture, govt securities</t>
  </si>
  <si>
    <t>Final TDS or not taxable------- xodne</t>
  </si>
  <si>
    <t>gain on retirement fund</t>
  </si>
  <si>
    <t>Commission received after TDS ,net= /0.85  garera rakhne</t>
  </si>
  <si>
    <t>Gain on sale of share/ securities net, after TDS (Listed) = /0.95 garera rakhne</t>
  </si>
  <si>
    <t>Gain on sale of share/ securities net, after TDS (Listed) less than 365 = /0.925 garera rakhne</t>
  </si>
  <si>
    <t>Gain on sale of share/ securities net, after( not listed) =/0.90 garera rakhne</t>
  </si>
  <si>
    <t>interest from private party/unorganized sector/ friends  net=/0.85 le garera rakhne</t>
  </si>
  <si>
    <t>Royalty from publication, books net= /0.85 garera rakhe</t>
  </si>
  <si>
    <t>House rent receive net,  let out by individual</t>
  </si>
  <si>
    <t>Advance TDS== Grossup garera rakhe</t>
  </si>
  <si>
    <t>Gain on sale of land and building less than 5 year= 7.5%</t>
  </si>
  <si>
    <t>Gain on sale  of nonbusiness chargeable assets= 10%</t>
  </si>
  <si>
    <t>Gain on sale of share/ securities( listed)= 5%</t>
  </si>
  <si>
    <t>Gain on sale of share/ securities( listed) less than 365 days = 5%</t>
  </si>
  <si>
    <t>more than 365 days</t>
  </si>
  <si>
    <t>gain on sale of share and securities(non-listed) = 10%</t>
  </si>
  <si>
    <t>Capital gain tax -- case of individual</t>
  </si>
  <si>
    <t>Computation of assessable income from investment of Mr. Pravin for income year 2080/81</t>
  </si>
  <si>
    <t>Royalty from natural resources payment net After TDS= /0.85 garera rakhne</t>
  </si>
  <si>
    <t>Natural resouce payment 255000/0.85</t>
  </si>
  <si>
    <t>Rent from letting out machinery</t>
  </si>
  <si>
    <t>Restriction of money received relating to investment</t>
  </si>
  <si>
    <t>Income from joint investment(250000x70%)</t>
  </si>
  <si>
    <t>agriculure income, rent from agriculture land</t>
  </si>
  <si>
    <t>income from writing article net, after TDS narkahne ( gross diyako xa vane rakhne)</t>
  </si>
  <si>
    <t>Gift recievecd relating to investment</t>
  </si>
  <si>
    <t xml:space="preserve">Gross income from investment </t>
  </si>
  <si>
    <t>collection cost of royalty on natural resource</t>
  </si>
  <si>
    <t>Interst on machinery</t>
  </si>
  <si>
    <t>Depreciation on machinery(300000x15%)</t>
  </si>
  <si>
    <t>Expenses related to joint investment(5000x70%)</t>
  </si>
  <si>
    <t>Total allowable deducition</t>
  </si>
  <si>
    <t>Adj. Taxable income before investment loss</t>
  </si>
  <si>
    <t>Less: Investment loss</t>
  </si>
  <si>
    <t>Adj. Taxable taxable income before PCC RD</t>
  </si>
  <si>
    <t>Statement of taxable income</t>
  </si>
  <si>
    <t>Income from profession:</t>
  </si>
  <si>
    <t>income from writing article 45000</t>
  </si>
  <si>
    <t>Less: collection cost of article  1100</t>
  </si>
  <si>
    <t>Total assessable income</t>
  </si>
  <si>
    <t xml:space="preserve">Less: Donation </t>
  </si>
  <si>
    <t>actual donation 15000</t>
  </si>
  <si>
    <t>Max. 100000( whichver is less)</t>
  </si>
  <si>
    <t>5% of 608900= 30445</t>
  </si>
  <si>
    <t>Net Taxable income</t>
  </si>
  <si>
    <t>C. Tax Liability(Single)</t>
  </si>
  <si>
    <t>1st 500000@0%</t>
  </si>
  <si>
    <t>balance 93900@10%</t>
  </si>
  <si>
    <t>Total tax payable</t>
  </si>
  <si>
    <t>Less: Advance Tax deducted source (TDS)</t>
  </si>
  <si>
    <t>TDS on royalti from natural resouces(300000-255000)</t>
  </si>
  <si>
    <t>Tax refundable</t>
  </si>
  <si>
    <t>Explanation:</t>
  </si>
  <si>
    <t>Dividend from residend company, interest from fixed deposit is final TDS</t>
  </si>
  <si>
    <t>Rent received from house letout by individual is final TDS</t>
  </si>
  <si>
    <t>Rent from natural resources 510000/0.85</t>
  </si>
  <si>
    <t>Consultation fee (170000/0.85)</t>
  </si>
  <si>
    <t>dividend received from foregin country</t>
  </si>
  <si>
    <t>Rent from plant and machinery(90000/0.90</t>
  </si>
  <si>
    <t>Gain on sale of agriculture land purai rakhne</t>
  </si>
  <si>
    <t>Gain on sale of agriculture land</t>
  </si>
  <si>
    <t>interest from indigenous bankers</t>
  </si>
  <si>
    <t>Gross income from investment</t>
  </si>
  <si>
    <t>Collection charge of natural resources</t>
  </si>
  <si>
    <t>commission paid for natural resouces(600000/12)</t>
  </si>
  <si>
    <t>other allowable expneses related to investment</t>
  </si>
  <si>
    <t>Total allowable deduction</t>
  </si>
  <si>
    <t>Assessable income from investment</t>
  </si>
  <si>
    <t>Less: LIP exemption</t>
  </si>
  <si>
    <t>Actual 3000x12=36000</t>
  </si>
  <si>
    <t>Max.40000(whichever is less)</t>
  </si>
  <si>
    <t>Net taxable income including capital gain</t>
  </si>
  <si>
    <t>Net taxable income after capital gain</t>
  </si>
  <si>
    <t>1st 600000@0%</t>
  </si>
  <si>
    <t>Next 200000@10%</t>
  </si>
  <si>
    <t>balance@166000@20%</t>
  </si>
  <si>
    <t>Gain on sale of land building more than 5 year =5% ( if qn sailent 5%)</t>
  </si>
  <si>
    <t>Capital gain tax on gain in land 100000 @5%</t>
  </si>
  <si>
    <t>Tax liability( Cauple)</t>
  </si>
  <si>
    <t>Less: Capital gain (gain on sale of agriculture land)</t>
  </si>
  <si>
    <t>Total tax liability</t>
  </si>
  <si>
    <t>Less: Advance TDS</t>
  </si>
  <si>
    <t>TDS on rent from natural resources(600000-510000)</t>
  </si>
  <si>
    <t>TDS on consultation fee(200000-170000)</t>
  </si>
  <si>
    <t>TDS on rent from pkant and machinery(100000-90000)</t>
  </si>
  <si>
    <t>Explanation</t>
  </si>
  <si>
    <t>House rent received by individual is final TDS</t>
  </si>
  <si>
    <t>Dividend from resident company is final TDS</t>
  </si>
  <si>
    <t>Casual income  received is final TDS</t>
  </si>
  <si>
    <t>Interest received from saving deposit is final TDS</t>
  </si>
  <si>
    <t>Gift received on birthday is not taxable income</t>
  </si>
  <si>
    <t>Computation of assessable income from investment of Mr. Susan for income year 2080/81</t>
  </si>
  <si>
    <t>Computation of assessable income from investment of Mr. Sharma for income year 2080/81</t>
  </si>
  <si>
    <t>Payment received from natural resource</t>
  </si>
  <si>
    <t>Baddebt recoved(50000x60%)</t>
  </si>
  <si>
    <t>compensaction received</t>
  </si>
  <si>
    <t>Lottery income, money found lying street windfall gain, causal gain</t>
  </si>
  <si>
    <t>interest from investment</t>
  </si>
  <si>
    <t>Gain on sale of private/resident land/ building</t>
  </si>
  <si>
    <t>(1387500/0.925=1500000 or 5500000-4000000</t>
  </si>
  <si>
    <t>letting out, let out= narkhne</t>
  </si>
  <si>
    <t>subletting, subletout= rakhne</t>
  </si>
  <si>
    <t>rent from sebletting flats</t>
  </si>
  <si>
    <t>collection cost of natural resources</t>
  </si>
  <si>
    <t>Rent paid on sebletting house/flat</t>
  </si>
  <si>
    <t>Assessable income profession:</t>
  </si>
  <si>
    <t>royalty from writing articles</t>
  </si>
  <si>
    <t>Tolas assessable income</t>
  </si>
  <si>
    <t>Less: Contribution to retirement fund</t>
  </si>
  <si>
    <t>actual= 250000</t>
  </si>
  <si>
    <t>Max. 300000( which ever is less)</t>
  </si>
  <si>
    <t>1/3 of 2595000=865000</t>
  </si>
  <si>
    <t>Donation</t>
  </si>
  <si>
    <t>5% of (2595000-250000)=117250</t>
  </si>
  <si>
    <t>actual=36000, max. 100000</t>
  </si>
  <si>
    <t>LIP exemption</t>
  </si>
  <si>
    <t>actual= 18000</t>
  </si>
  <si>
    <t>max.40000( whichever is less)</t>
  </si>
  <si>
    <t>Disable individual exemption(single)</t>
  </si>
  <si>
    <t>500000x50%=250000</t>
  </si>
  <si>
    <t>less: capital gain on sale of building</t>
  </si>
  <si>
    <t>net taxable income after capital gain</t>
  </si>
  <si>
    <t>Tax liability( single)</t>
  </si>
  <si>
    <t>single= 500000</t>
  </si>
  <si>
    <t>Balance 41000x10%</t>
  </si>
  <si>
    <t>capital gain on sale of building@1500000x7.5%</t>
  </si>
  <si>
    <t xml:space="preserve"> or (1500000-1387500)= 112500</t>
  </si>
  <si>
    <t>Less: advance TDS on gain on sale of building</t>
  </si>
  <si>
    <t>Less: Medical tax credit</t>
  </si>
  <si>
    <t>max.750 (whichever is less)</t>
  </si>
  <si>
    <t>15% of 25000=3750</t>
  </si>
  <si>
    <t>Net tax payable</t>
  </si>
  <si>
    <t>Tax payable</t>
  </si>
  <si>
    <t>House rent received by individual is final TDS , however rent received from subletting house</t>
  </si>
  <si>
    <t>interet from bank deposit, dividend from resident, gain from mutual fund, investment insurance is final TDS</t>
  </si>
  <si>
    <t>Disable allowable is not included income</t>
  </si>
  <si>
    <t>winning lottery, money lying in street is final TDS</t>
  </si>
  <si>
    <t>is included in income it is assumed as gross that is related to business.</t>
  </si>
  <si>
    <t>couple=600000</t>
  </si>
  <si>
    <t>interest on fixed deposit, saving deposit, taxable governemnt securities.</t>
  </si>
  <si>
    <t>Computation of assessable income from investment of Mr. Hari for income year 2080/81</t>
  </si>
  <si>
    <t>Income from natural resources(340000/0.85)</t>
  </si>
  <si>
    <t>Royalty income(170000/0.85)</t>
  </si>
  <si>
    <t>interest from private money lending transaction</t>
  </si>
  <si>
    <t>rent from machinery, assets,furniture, computer, vehicle net, = /0.90 le gareara rakhne</t>
  </si>
  <si>
    <t>rent from letting assets(90000/0.90)</t>
  </si>
  <si>
    <t>compensaction received on investment</t>
  </si>
  <si>
    <t>Divided from foreign company</t>
  </si>
  <si>
    <t>Less: allowable deduction</t>
  </si>
  <si>
    <t>collection charge of money lending transaction</t>
  </si>
  <si>
    <t>Tax paid to foreign government</t>
  </si>
  <si>
    <t>Assessable income profession/ business</t>
  </si>
  <si>
    <t>Total Assessable income</t>
  </si>
  <si>
    <t>actual 50000</t>
  </si>
  <si>
    <t>Less: Donation pasupati area development trust</t>
  </si>
  <si>
    <t>max.100000(whichever is less)</t>
  </si>
  <si>
    <t>Net taxable income</t>
  </si>
  <si>
    <t>5% of 1027000=51350</t>
  </si>
  <si>
    <t>Statement of tax liability (single)</t>
  </si>
  <si>
    <t>first 500000@0%</t>
  </si>
  <si>
    <t>next 277000@20%</t>
  </si>
  <si>
    <t xml:space="preserve">Less: advance TDS </t>
  </si>
  <si>
    <t>TDS on natural resources(400000-340000)</t>
  </si>
  <si>
    <t>TDS on royalty income(200000-170000)</t>
  </si>
  <si>
    <t>TDS on letting assets(100000-90000)</t>
  </si>
  <si>
    <t>Interest from private  money lending activities</t>
  </si>
  <si>
    <t>Payment from natural resources(425000+75000)</t>
  </si>
  <si>
    <t>Royalty from books</t>
  </si>
  <si>
    <t>Royalty from books123760/085 or 123760+21840</t>
  </si>
  <si>
    <t>amount received in lieu of accpting restriction investment</t>
  </si>
  <si>
    <t>Listed company sale( 71400+600)=72000</t>
  </si>
  <si>
    <t>Purchase of share=60000</t>
  </si>
  <si>
    <t>Gain on sale of listed share=12000</t>
  </si>
  <si>
    <t>Gain on sale of share listed</t>
  </si>
  <si>
    <t>capital gain tax listed 5%= 12000x5%=600</t>
  </si>
  <si>
    <t>Collection cost of royalty</t>
  </si>
  <si>
    <t>Salary to assitants</t>
  </si>
  <si>
    <t>legal expenses relating to investment restriction</t>
  </si>
  <si>
    <t>office rent</t>
  </si>
  <si>
    <t>taxicharge relating to collection cost of provate money</t>
  </si>
  <si>
    <t>Depreciation on furniture(80000x25%)</t>
  </si>
  <si>
    <t>Assessable income business</t>
  </si>
  <si>
    <t>Less: Donation</t>
  </si>
  <si>
    <t>office electricity expenses(15000x20%)</t>
  </si>
  <si>
    <t>5% of 1478360=</t>
  </si>
  <si>
    <t>actual =5500</t>
  </si>
  <si>
    <t>Remote area exemption - A</t>
  </si>
  <si>
    <t>Net taxable income inclding capital gain</t>
  </si>
  <si>
    <t>600000@0%</t>
  </si>
  <si>
    <t>Tax liability ( couple)</t>
  </si>
  <si>
    <t>next 200000@10%</t>
  </si>
  <si>
    <t>Next 300000@20%</t>
  </si>
  <si>
    <t>balance(1410860-1100000)=310860@30%</t>
  </si>
  <si>
    <t>capital gain tax 12000@5%</t>
  </si>
  <si>
    <t>Less: capital gain on sale of share listed</t>
  </si>
  <si>
    <t>income from writing article net, after TDS 5000= xodne</t>
  </si>
  <si>
    <t>income from writing article 5000 =profession ma rakhne</t>
  </si>
  <si>
    <t>TDS on natural resource payment(425000-500000)</t>
  </si>
  <si>
    <t>Capital gain Tax on share listed 12000x5%=600</t>
  </si>
  <si>
    <t>Computation of assessable income from investment of Mr. Ram Kripalu for income year 2080/81</t>
  </si>
  <si>
    <t xml:space="preserve">Explanation </t>
  </si>
  <si>
    <t>Intrest from bank and dividend from resident company is final TDS</t>
  </si>
  <si>
    <t>windfall gain is final TDS subject to @25%</t>
  </si>
  <si>
    <t>Mr. Nepal is a retired government employee and received pension income Rs. 652000 including one month dashsin allowance</t>
  </si>
  <si>
    <t>Req: Tax liability</t>
  </si>
  <si>
    <t>1% tax exempt for pension holder</t>
  </si>
  <si>
    <t>500000@0%</t>
  </si>
  <si>
    <t>Pension exemption 25 % of 500000=125000</t>
  </si>
  <si>
    <t>taxable income before exemption= 652000</t>
  </si>
  <si>
    <t xml:space="preserve">Exemption up to </t>
  </si>
  <si>
    <t>pension exemption 25%</t>
  </si>
  <si>
    <t>balance 27000@10%</t>
  </si>
  <si>
    <t xml:space="preserve">Tax liability </t>
  </si>
  <si>
    <t xml:space="preserve">Mr. Suman has annual turnover not exceeding 30 lakh and net income up to 3 lakh the tax liability is Rs. 7500 under </t>
  </si>
  <si>
    <t>susan has small business in kathmandu metropolitan city and annual turnover 30 lakh and taxable income Rs. 3 Lakh</t>
  </si>
  <si>
    <t>business is running at kathmandu Mutopolitan  city.</t>
  </si>
  <si>
    <t>anuual turnover is 19 lakh</t>
  </si>
  <si>
    <t>total operating expenses =17 lakh</t>
  </si>
  <si>
    <t>Net tax liability of Mr. Rajan Rs. 7500</t>
  </si>
  <si>
    <t>Smirity is a tax payer loacated at waling Municipality annual income 20 lakh and operating expenses 18 lakh</t>
  </si>
  <si>
    <t>what is her tax liability</t>
  </si>
  <si>
    <t>Net income= 20-18=2 lakh</t>
  </si>
  <si>
    <t>Mrs. Smirity has running business at Municipality with annual turnover not exceeding 30 lakh and profit up to 3 lakh</t>
  </si>
  <si>
    <t>the tax liability is Rs.4000</t>
  </si>
  <si>
    <t>special industry providing employment 320 nepalese citizen  in one income year and taxable income is 800000</t>
  </si>
  <si>
    <t>Rate of income tax=?</t>
  </si>
  <si>
    <t xml:space="preserve">tax rate for special industry </t>
  </si>
  <si>
    <t>20-20x20%=16%</t>
  </si>
  <si>
    <t>an industry providing direcet exployment to 300 or more nepalese people or more the tax rebate is 20%, hence tax rate Is 16%</t>
  </si>
  <si>
    <t>Tax Rate Special industry</t>
  </si>
  <si>
    <t>Tax rate IT industry</t>
  </si>
  <si>
    <t>100 or more nepalese worker</t>
  </si>
  <si>
    <t>20-20x10%=18%</t>
  </si>
  <si>
    <t>300 or more nepalese worker</t>
  </si>
  <si>
    <t>Direct employment in year</t>
  </si>
  <si>
    <t>500 or more nepalese worker</t>
  </si>
  <si>
    <t>1000 or more nepalse working</t>
  </si>
  <si>
    <t>10% additional rebate on tax payable amout</t>
  </si>
  <si>
    <t xml:space="preserve">100 or more worker including 33% </t>
  </si>
  <si>
    <t>women or downtrodden or disable person</t>
  </si>
  <si>
    <t>Industry exstablished under</t>
  </si>
  <si>
    <t>remote area/ highly undeveloped</t>
  </si>
  <si>
    <t>Tax rate</t>
  </si>
  <si>
    <t>Special ecomnomic zone(SEZ)= 0% tax rate up to 10 year</t>
  </si>
  <si>
    <t>50% rabate on tax rate for next 5 years( 10%)</t>
  </si>
  <si>
    <t>undeveloped</t>
  </si>
  <si>
    <t>underdeveloped/less developed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</si>
</sst>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5.5"/>
      <color theme="1"/>
      <name val="Calibri"/>
      <family val="2"/>
      <scheme val="minor"/>
    </font>
    <font>
      <b/>
      <sz val="15.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7" fillId="0" borderId="1" xfId="1" applyFont="1" applyBorder="1"/>
    <xf numFmtId="0" fontId="1" fillId="2" borderId="0" xfId="0" applyFont="1" applyFill="1"/>
    <xf numFmtId="0" fontId="8" fillId="0" borderId="1" xfId="1" applyFont="1" applyBorder="1"/>
    <xf numFmtId="0" fontId="9" fillId="0" borderId="1" xfId="1" applyFont="1" applyBorder="1"/>
    <xf numFmtId="0" fontId="6" fillId="0" borderId="1" xfId="1" applyBorder="1"/>
    <xf numFmtId="9" fontId="1" fillId="0" borderId="0" xfId="0" applyNumberFormat="1" applyFont="1"/>
    <xf numFmtId="10" fontId="1" fillId="0" borderId="1" xfId="0" applyNumberFormat="1" applyFont="1" applyBorder="1"/>
    <xf numFmtId="9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3</xdr:row>
      <xdr:rowOff>0</xdr:rowOff>
    </xdr:from>
    <xdr:to>
      <xdr:col>17</xdr:col>
      <xdr:colOff>570576</xdr:colOff>
      <xdr:row>26</xdr:row>
      <xdr:rowOff>106680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4320" y="777240"/>
          <a:ext cx="7580976" cy="6065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</xdr:colOff>
      <xdr:row>2</xdr:row>
      <xdr:rowOff>243840</xdr:rowOff>
    </xdr:from>
    <xdr:to>
      <xdr:col>11</xdr:col>
      <xdr:colOff>529590</xdr:colOff>
      <xdr:row>42</xdr:row>
      <xdr:rowOff>198120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746760"/>
          <a:ext cx="5657850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3</xdr:row>
      <xdr:rowOff>68580</xdr:rowOff>
    </xdr:from>
    <xdr:to>
      <xdr:col>15</xdr:col>
      <xdr:colOff>257798</xdr:colOff>
      <xdr:row>24</xdr:row>
      <xdr:rowOff>60960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7320" y="822960"/>
          <a:ext cx="7953998" cy="5273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15</xdr:row>
      <xdr:rowOff>15240</xdr:rowOff>
    </xdr:from>
    <xdr:to>
      <xdr:col>16</xdr:col>
      <xdr:colOff>53340</xdr:colOff>
      <xdr:row>41</xdr:row>
      <xdr:rowOff>53340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620" y="3787140"/>
          <a:ext cx="6880860" cy="6576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396240</xdr:colOff>
      <xdr:row>13</xdr:row>
      <xdr:rowOff>99060</xdr:rowOff>
    </xdr:from>
    <xdr:to>
      <xdr:col>17</xdr:col>
      <xdr:colOff>486533</xdr:colOff>
      <xdr:row>39</xdr:row>
      <xdr:rowOff>182880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420" y="3368040"/>
          <a:ext cx="9234293" cy="6697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alance@166000@2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600000@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500000@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topLeftCell="A17" workbookViewId="0">
      <selection activeCell="H39" sqref="H39"/>
    </sheetView>
  </sheetViews>
  <sheetFormatPr defaultRowHeight="19.8" x14ac:dyDescent="0.4"/>
  <cols>
    <col min="1" max="1" width="8.88671875" style="1"/>
    <col min="2" max="2" width="71.33203125" style="1" customWidth="1"/>
    <col min="3" max="3" width="11.44140625" style="1" customWidth="1"/>
    <col min="4" max="16384" width="8.88671875" style="1"/>
  </cols>
  <sheetData>
    <row r="2" spans="2:12" x14ac:dyDescent="0.4">
      <c r="B2" s="1" t="s">
        <v>0</v>
      </c>
    </row>
    <row r="3" spans="2:12" x14ac:dyDescent="0.4">
      <c r="B3" s="1" t="s">
        <v>1</v>
      </c>
    </row>
    <row r="4" spans="2:12" x14ac:dyDescent="0.4">
      <c r="B4" s="1" t="s">
        <v>2</v>
      </c>
    </row>
    <row r="5" spans="2:12" x14ac:dyDescent="0.4">
      <c r="B5" s="1" t="s">
        <v>3</v>
      </c>
    </row>
    <row r="7" spans="2:12" x14ac:dyDescent="0.4">
      <c r="B7" s="1" t="s">
        <v>4</v>
      </c>
    </row>
    <row r="8" spans="2:12" x14ac:dyDescent="0.4">
      <c r="B8" s="2" t="s">
        <v>5</v>
      </c>
      <c r="C8" s="2" t="s">
        <v>6</v>
      </c>
      <c r="D8" s="2" t="s">
        <v>6</v>
      </c>
      <c r="G8" s="1" t="s">
        <v>13</v>
      </c>
    </row>
    <row r="9" spans="2:12" x14ac:dyDescent="0.4">
      <c r="B9" s="2" t="s">
        <v>7</v>
      </c>
      <c r="C9" s="2" t="s">
        <v>8</v>
      </c>
      <c r="D9" s="2"/>
      <c r="G9" s="1" t="s">
        <v>14</v>
      </c>
    </row>
    <row r="10" spans="2:12" x14ac:dyDescent="0.4">
      <c r="B10" s="2" t="s">
        <v>9</v>
      </c>
      <c r="C10" s="2" t="s">
        <v>8</v>
      </c>
      <c r="D10" s="2"/>
    </row>
    <row r="11" spans="2:12" ht="20.399999999999999" x14ac:dyDescent="0.4">
      <c r="B11" s="2" t="s">
        <v>10</v>
      </c>
      <c r="C11" s="2" t="s">
        <v>8</v>
      </c>
      <c r="D11" s="2"/>
      <c r="F11" s="5" t="s">
        <v>64</v>
      </c>
      <c r="G11" s="4"/>
      <c r="H11" s="4"/>
      <c r="I11" s="4"/>
      <c r="J11" s="4"/>
      <c r="K11" s="4"/>
      <c r="L11" s="4"/>
    </row>
    <row r="12" spans="2:12" ht="20.399999999999999" x14ac:dyDescent="0.4">
      <c r="B12" s="2" t="s">
        <v>11</v>
      </c>
      <c r="C12" s="2" t="s">
        <v>8</v>
      </c>
      <c r="D12" s="2"/>
      <c r="F12" s="4" t="s">
        <v>55</v>
      </c>
      <c r="G12" s="4"/>
      <c r="H12" s="4"/>
      <c r="I12" s="4"/>
      <c r="J12" s="4"/>
      <c r="K12" s="4"/>
      <c r="L12" s="4"/>
    </row>
    <row r="13" spans="2:12" ht="20.399999999999999" x14ac:dyDescent="0.4">
      <c r="B13" s="2" t="s">
        <v>12</v>
      </c>
      <c r="C13" s="2" t="s">
        <v>8</v>
      </c>
      <c r="D13" s="2"/>
      <c r="F13" s="4" t="s">
        <v>56</v>
      </c>
      <c r="G13" s="4"/>
      <c r="H13" s="4"/>
      <c r="I13" s="4"/>
      <c r="J13" s="4"/>
      <c r="K13" s="4"/>
      <c r="L13" s="4"/>
    </row>
    <row r="14" spans="2:12" ht="20.399999999999999" x14ac:dyDescent="0.4">
      <c r="B14" s="2" t="s">
        <v>15</v>
      </c>
      <c r="C14" s="2" t="s">
        <v>8</v>
      </c>
      <c r="D14" s="2"/>
      <c r="F14" s="4" t="s">
        <v>57</v>
      </c>
      <c r="G14" s="4"/>
      <c r="H14" s="4"/>
      <c r="I14" s="4"/>
      <c r="J14" s="4"/>
      <c r="K14" s="4"/>
      <c r="L14" s="4"/>
    </row>
    <row r="15" spans="2:12" ht="20.399999999999999" x14ac:dyDescent="0.4">
      <c r="B15" s="2" t="s">
        <v>16</v>
      </c>
      <c r="C15" s="2" t="s">
        <v>8</v>
      </c>
      <c r="D15" s="2"/>
      <c r="F15" s="4" t="s">
        <v>58</v>
      </c>
      <c r="G15" s="4"/>
      <c r="H15" s="4"/>
      <c r="I15" s="4"/>
      <c r="J15" s="4"/>
      <c r="K15" s="4"/>
      <c r="L15" s="4"/>
    </row>
    <row r="16" spans="2:12" ht="20.399999999999999" x14ac:dyDescent="0.4">
      <c r="B16" s="7" t="s">
        <v>17</v>
      </c>
      <c r="C16" s="2" t="s">
        <v>8</v>
      </c>
      <c r="D16" s="2"/>
      <c r="F16" s="4" t="s">
        <v>59</v>
      </c>
      <c r="G16" s="4"/>
      <c r="H16" s="4"/>
      <c r="I16" s="4"/>
      <c r="J16" s="4"/>
      <c r="K16" s="4"/>
      <c r="L16" s="4"/>
    </row>
    <row r="17" spans="2:12" ht="20.399999999999999" x14ac:dyDescent="0.4">
      <c r="B17" s="2" t="s">
        <v>18</v>
      </c>
      <c r="C17" s="2" t="s">
        <v>8</v>
      </c>
      <c r="D17" s="2"/>
      <c r="F17" s="4" t="s">
        <v>72</v>
      </c>
      <c r="G17" s="4"/>
      <c r="H17" s="4"/>
      <c r="I17" s="4"/>
      <c r="J17" s="4"/>
      <c r="K17" s="4"/>
      <c r="L17" s="4"/>
    </row>
    <row r="18" spans="2:12" ht="20.399999999999999" x14ac:dyDescent="0.4">
      <c r="B18" s="2" t="s">
        <v>19</v>
      </c>
      <c r="C18" s="2" t="s">
        <v>8</v>
      </c>
      <c r="D18" s="2"/>
      <c r="F18" s="4" t="s">
        <v>60</v>
      </c>
      <c r="G18" s="4"/>
      <c r="H18" s="4"/>
      <c r="I18" s="4"/>
      <c r="J18" s="4"/>
      <c r="K18" s="4"/>
      <c r="L18" s="4"/>
    </row>
    <row r="19" spans="2:12" ht="20.399999999999999" x14ac:dyDescent="0.4">
      <c r="B19" s="2" t="s">
        <v>20</v>
      </c>
      <c r="C19" s="2" t="s">
        <v>8</v>
      </c>
      <c r="D19" s="2"/>
      <c r="F19" s="4" t="s">
        <v>160</v>
      </c>
      <c r="G19" s="4"/>
      <c r="H19" s="4"/>
      <c r="I19" s="4"/>
      <c r="J19" s="4"/>
      <c r="K19" s="4"/>
      <c r="L19" s="4"/>
    </row>
    <row r="20" spans="2:12" ht="20.399999999999999" x14ac:dyDescent="0.4">
      <c r="B20" s="2" t="s">
        <v>21</v>
      </c>
      <c r="C20" s="2" t="s">
        <v>8</v>
      </c>
      <c r="D20" s="2"/>
      <c r="F20" s="4" t="s">
        <v>88</v>
      </c>
      <c r="G20" s="4"/>
      <c r="H20" s="4"/>
      <c r="I20" s="4"/>
      <c r="J20" s="4"/>
      <c r="K20" s="4"/>
      <c r="L20" s="4"/>
    </row>
    <row r="21" spans="2:12" ht="20.399999999999999" x14ac:dyDescent="0.4">
      <c r="B21" s="2" t="s">
        <v>22</v>
      </c>
      <c r="C21" s="2" t="s">
        <v>8</v>
      </c>
      <c r="D21" s="2"/>
      <c r="F21" s="4" t="s">
        <v>61</v>
      </c>
      <c r="G21" s="4"/>
      <c r="H21" s="4"/>
      <c r="I21" s="4"/>
      <c r="J21" s="4"/>
      <c r="K21" s="4"/>
      <c r="L21" s="4"/>
    </row>
    <row r="22" spans="2:12" ht="20.399999999999999" x14ac:dyDescent="0.4">
      <c r="B22" s="2" t="s">
        <v>23</v>
      </c>
      <c r="C22" s="2" t="s">
        <v>8</v>
      </c>
      <c r="D22" s="2"/>
      <c r="F22" s="4" t="s">
        <v>62</v>
      </c>
      <c r="G22" s="4"/>
      <c r="H22" s="4"/>
      <c r="I22" s="4"/>
      <c r="J22" s="4"/>
      <c r="K22" s="4"/>
      <c r="L22" s="4"/>
    </row>
    <row r="23" spans="2:12" ht="20.399999999999999" x14ac:dyDescent="0.4">
      <c r="B23" s="2" t="s">
        <v>24</v>
      </c>
      <c r="C23" s="2" t="s">
        <v>8</v>
      </c>
      <c r="D23" s="2"/>
      <c r="F23" s="4" t="s">
        <v>63</v>
      </c>
      <c r="G23" s="4"/>
      <c r="H23" s="4"/>
      <c r="I23" s="4"/>
      <c r="J23" s="4"/>
      <c r="K23" s="4"/>
      <c r="L23" s="4"/>
    </row>
    <row r="24" spans="2:12" ht="20.399999999999999" x14ac:dyDescent="0.4">
      <c r="B24" s="2" t="s">
        <v>25</v>
      </c>
      <c r="C24" s="2" t="s">
        <v>8</v>
      </c>
      <c r="D24" s="2"/>
      <c r="F24" s="4" t="s">
        <v>87</v>
      </c>
      <c r="G24" s="4"/>
      <c r="H24" s="4"/>
      <c r="I24" s="4"/>
      <c r="J24" s="4"/>
      <c r="K24" s="4"/>
      <c r="L24" s="4"/>
    </row>
    <row r="25" spans="2:12" ht="20.399999999999999" x14ac:dyDescent="0.4">
      <c r="B25" s="2" t="s">
        <v>26</v>
      </c>
      <c r="C25" s="2" t="s">
        <v>8</v>
      </c>
      <c r="D25" s="2"/>
      <c r="F25" s="4" t="s">
        <v>203</v>
      </c>
      <c r="G25" s="4"/>
      <c r="H25" s="4"/>
      <c r="I25" s="4"/>
      <c r="J25" s="4"/>
      <c r="K25" s="4"/>
      <c r="L25" s="4"/>
    </row>
    <row r="26" spans="2:12" ht="20.399999999999999" x14ac:dyDescent="0.4">
      <c r="B26" s="2" t="s">
        <v>27</v>
      </c>
      <c r="C26" s="2" t="s">
        <v>8</v>
      </c>
      <c r="D26" s="2"/>
      <c r="F26" s="4" t="s">
        <v>65</v>
      </c>
      <c r="G26" s="4"/>
      <c r="H26" s="4"/>
      <c r="I26" s="4"/>
      <c r="J26" s="4"/>
      <c r="K26" s="4"/>
      <c r="L26" s="4"/>
    </row>
    <row r="27" spans="2:12" ht="20.399999999999999" x14ac:dyDescent="0.4">
      <c r="B27" s="2" t="s">
        <v>28</v>
      </c>
      <c r="C27" s="2" t="s">
        <v>8</v>
      </c>
      <c r="D27" s="2"/>
      <c r="F27" s="4"/>
      <c r="G27" s="4"/>
      <c r="H27" s="4"/>
      <c r="I27" s="4"/>
      <c r="J27" s="4"/>
      <c r="K27" s="4"/>
      <c r="L27" s="4"/>
    </row>
    <row r="28" spans="2:12" x14ac:dyDescent="0.4">
      <c r="B28" s="2" t="s">
        <v>29</v>
      </c>
      <c r="C28" s="2" t="s">
        <v>8</v>
      </c>
      <c r="D28" s="2"/>
      <c r="F28" s="6" t="s">
        <v>73</v>
      </c>
    </row>
    <row r="29" spans="2:12" x14ac:dyDescent="0.4">
      <c r="B29" s="2" t="s">
        <v>30</v>
      </c>
      <c r="C29" s="2" t="s">
        <v>8</v>
      </c>
      <c r="D29" s="2"/>
      <c r="F29" s="1" t="s">
        <v>82</v>
      </c>
    </row>
    <row r="30" spans="2:12" x14ac:dyDescent="0.4">
      <c r="B30" s="2" t="s">
        <v>31</v>
      </c>
      <c r="C30" s="2" t="s">
        <v>8</v>
      </c>
      <c r="D30" s="2"/>
      <c r="F30" s="1" t="s">
        <v>66</v>
      </c>
    </row>
    <row r="31" spans="2:12" x14ac:dyDescent="0.4">
      <c r="B31" s="2" t="s">
        <v>43</v>
      </c>
      <c r="C31" s="2"/>
      <c r="D31" s="2" t="s">
        <v>8</v>
      </c>
      <c r="F31" s="1" t="s">
        <v>67</v>
      </c>
    </row>
    <row r="32" spans="2:12" x14ac:dyDescent="0.4">
      <c r="B32" s="2" t="s">
        <v>32</v>
      </c>
      <c r="C32" s="2"/>
      <c r="D32" s="2"/>
      <c r="F32" s="1" t="s">
        <v>68</v>
      </c>
    </row>
    <row r="33" spans="2:12" x14ac:dyDescent="0.4">
      <c r="B33" s="2" t="s">
        <v>33</v>
      </c>
      <c r="C33" s="2" t="s">
        <v>8</v>
      </c>
      <c r="D33" s="2"/>
      <c r="F33" s="1" t="s">
        <v>69</v>
      </c>
    </row>
    <row r="34" spans="2:12" x14ac:dyDescent="0.4">
      <c r="B34" s="2" t="s">
        <v>34</v>
      </c>
      <c r="C34" s="2" t="s">
        <v>8</v>
      </c>
      <c r="D34" s="2"/>
      <c r="F34" s="1" t="s">
        <v>70</v>
      </c>
    </row>
    <row r="35" spans="2:12" x14ac:dyDescent="0.4">
      <c r="B35" s="2" t="s">
        <v>35</v>
      </c>
      <c r="C35" s="2" t="s">
        <v>8</v>
      </c>
      <c r="D35" s="2"/>
      <c r="F35" s="1" t="s">
        <v>208</v>
      </c>
    </row>
    <row r="36" spans="2:12" x14ac:dyDescent="0.4">
      <c r="B36" s="2" t="s">
        <v>36</v>
      </c>
      <c r="C36" s="2" t="s">
        <v>8</v>
      </c>
      <c r="D36" s="2"/>
      <c r="F36" s="1" t="s">
        <v>71</v>
      </c>
    </row>
    <row r="37" spans="2:12" x14ac:dyDescent="0.4">
      <c r="B37" s="2" t="s">
        <v>37</v>
      </c>
      <c r="C37" s="2" t="s">
        <v>8</v>
      </c>
      <c r="D37" s="2"/>
      <c r="F37" s="1" t="s">
        <v>123</v>
      </c>
    </row>
    <row r="38" spans="2:12" x14ac:dyDescent="0.4">
      <c r="B38" s="2" t="s">
        <v>38</v>
      </c>
      <c r="C38" s="2" t="s">
        <v>8</v>
      </c>
      <c r="D38" s="2"/>
    </row>
    <row r="39" spans="2:12" x14ac:dyDescent="0.4">
      <c r="B39" s="2" t="s">
        <v>39</v>
      </c>
      <c r="C39" s="2" t="s">
        <v>8</v>
      </c>
      <c r="D39" s="2"/>
      <c r="F39" s="6" t="s">
        <v>80</v>
      </c>
    </row>
    <row r="40" spans="2:12" x14ac:dyDescent="0.4">
      <c r="B40" s="2" t="s">
        <v>40</v>
      </c>
      <c r="C40" s="2" t="s">
        <v>8</v>
      </c>
      <c r="D40" s="2"/>
      <c r="F40" s="10" t="s">
        <v>74</v>
      </c>
      <c r="L40" s="10"/>
    </row>
    <row r="41" spans="2:12" x14ac:dyDescent="0.4">
      <c r="B41" s="3" t="s">
        <v>41</v>
      </c>
      <c r="C41" s="2" t="s">
        <v>8</v>
      </c>
      <c r="D41" s="2"/>
      <c r="F41" s="1" t="s">
        <v>140</v>
      </c>
    </row>
    <row r="42" spans="2:12" x14ac:dyDescent="0.4">
      <c r="B42" s="2" t="s">
        <v>42</v>
      </c>
      <c r="C42" s="2" t="s">
        <v>8</v>
      </c>
      <c r="D42" s="2"/>
      <c r="F42" s="1" t="s">
        <v>75</v>
      </c>
    </row>
    <row r="43" spans="2:12" x14ac:dyDescent="0.4">
      <c r="B43" s="2" t="s">
        <v>44</v>
      </c>
      <c r="C43" s="2"/>
      <c r="D43" s="2" t="s">
        <v>8</v>
      </c>
      <c r="F43" s="1" t="s">
        <v>76</v>
      </c>
      <c r="L43" s="1" t="s">
        <v>78</v>
      </c>
    </row>
    <row r="44" spans="2:12" x14ac:dyDescent="0.4">
      <c r="B44" s="2" t="s">
        <v>45</v>
      </c>
      <c r="C44" s="2"/>
      <c r="D44" s="2" t="s">
        <v>8</v>
      </c>
      <c r="F44" s="1" t="s">
        <v>77</v>
      </c>
    </row>
    <row r="45" spans="2:12" x14ac:dyDescent="0.4">
      <c r="B45" s="2" t="s">
        <v>46</v>
      </c>
      <c r="C45" s="2"/>
      <c r="D45" s="2" t="s">
        <v>8</v>
      </c>
      <c r="F45" s="1" t="s">
        <v>79</v>
      </c>
    </row>
    <row r="46" spans="2:12" x14ac:dyDescent="0.4">
      <c r="B46" s="2" t="s">
        <v>47</v>
      </c>
      <c r="C46" s="2"/>
      <c r="D46" s="2" t="s">
        <v>8</v>
      </c>
    </row>
    <row r="47" spans="2:12" x14ac:dyDescent="0.4">
      <c r="B47" s="2" t="s">
        <v>48</v>
      </c>
      <c r="C47" s="2"/>
      <c r="D47" s="2" t="s">
        <v>8</v>
      </c>
    </row>
    <row r="48" spans="2:12" x14ac:dyDescent="0.4">
      <c r="B48" s="2" t="s">
        <v>49</v>
      </c>
      <c r="C48" s="2"/>
      <c r="D48" s="2"/>
    </row>
    <row r="49" spans="2:4" x14ac:dyDescent="0.4">
      <c r="B49" s="2" t="s">
        <v>51</v>
      </c>
      <c r="C49" s="2"/>
      <c r="D49" s="2" t="s">
        <v>8</v>
      </c>
    </row>
    <row r="50" spans="2:4" x14ac:dyDescent="0.4">
      <c r="B50" s="2" t="s">
        <v>50</v>
      </c>
      <c r="C50" s="2"/>
      <c r="D50" s="2"/>
    </row>
    <row r="51" spans="2:4" x14ac:dyDescent="0.4">
      <c r="B51" s="2" t="s">
        <v>52</v>
      </c>
      <c r="C51" s="2"/>
      <c r="D51" s="2" t="s">
        <v>8</v>
      </c>
    </row>
    <row r="52" spans="2:4" x14ac:dyDescent="0.4">
      <c r="B52" s="2" t="s">
        <v>53</v>
      </c>
      <c r="C52" s="2"/>
      <c r="D52" s="2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4" workbookViewId="0">
      <selection activeCell="B3" sqref="B3:D21"/>
    </sheetView>
  </sheetViews>
  <sheetFormatPr defaultRowHeight="20.399999999999999" x14ac:dyDescent="0.4"/>
  <cols>
    <col min="1" max="1" width="8.88671875" style="4"/>
    <col min="2" max="2" width="67" style="4" customWidth="1"/>
    <col min="3" max="3" width="12.6640625" style="4" customWidth="1"/>
    <col min="4" max="4" width="13.21875" style="4" customWidth="1"/>
    <col min="5" max="16384" width="8.88671875" style="4"/>
  </cols>
  <sheetData>
    <row r="1" spans="1:4" x14ac:dyDescent="0.4">
      <c r="A1" s="4" t="s">
        <v>54</v>
      </c>
    </row>
    <row r="3" spans="1:4" x14ac:dyDescent="0.4">
      <c r="B3" s="1" t="s">
        <v>81</v>
      </c>
      <c r="C3" s="1"/>
      <c r="D3" s="1"/>
    </row>
    <row r="4" spans="1:4" x14ac:dyDescent="0.4">
      <c r="B4" s="2" t="s">
        <v>5</v>
      </c>
      <c r="C4" s="2" t="s">
        <v>6</v>
      </c>
      <c r="D4" s="2" t="s">
        <v>6</v>
      </c>
    </row>
    <row r="5" spans="1:4" x14ac:dyDescent="0.4">
      <c r="B5" s="2" t="s">
        <v>83</v>
      </c>
      <c r="C5" s="2">
        <v>300000</v>
      </c>
      <c r="D5" s="2"/>
    </row>
    <row r="6" spans="1:4" x14ac:dyDescent="0.4">
      <c r="B6" s="2" t="s">
        <v>84</v>
      </c>
      <c r="C6" s="2">
        <v>70000</v>
      </c>
      <c r="D6" s="2"/>
    </row>
    <row r="7" spans="1:4" x14ac:dyDescent="0.4">
      <c r="B7" s="2" t="s">
        <v>85</v>
      </c>
      <c r="C7" s="2">
        <v>30000</v>
      </c>
      <c r="D7" s="2"/>
    </row>
    <row r="8" spans="1:4" x14ac:dyDescent="0.4">
      <c r="B8" s="2" t="s">
        <v>86</v>
      </c>
      <c r="C8" s="2">
        <v>175000</v>
      </c>
      <c r="D8" s="2"/>
    </row>
    <row r="9" spans="1:4" x14ac:dyDescent="0.4">
      <c r="B9" s="2" t="s">
        <v>89</v>
      </c>
      <c r="C9" s="2">
        <v>50000</v>
      </c>
      <c r="D9" s="2"/>
    </row>
    <row r="10" spans="1:4" x14ac:dyDescent="0.4">
      <c r="B10" s="2" t="s">
        <v>90</v>
      </c>
      <c r="C10" s="2"/>
      <c r="D10" s="2">
        <v>625000</v>
      </c>
    </row>
    <row r="11" spans="1:4" x14ac:dyDescent="0.4">
      <c r="B11" s="2" t="s">
        <v>32</v>
      </c>
      <c r="C11" s="2"/>
      <c r="D11" s="2"/>
    </row>
    <row r="12" spans="1:4" x14ac:dyDescent="0.4">
      <c r="B12" s="2" t="s">
        <v>91</v>
      </c>
      <c r="C12" s="2">
        <v>1500</v>
      </c>
      <c r="D12" s="2"/>
    </row>
    <row r="13" spans="1:4" x14ac:dyDescent="0.4">
      <c r="B13" s="2" t="s">
        <v>92</v>
      </c>
      <c r="C13" s="2">
        <v>10000</v>
      </c>
      <c r="D13" s="2"/>
    </row>
    <row r="14" spans="1:4" x14ac:dyDescent="0.4">
      <c r="B14" s="2" t="s">
        <v>93</v>
      </c>
      <c r="C14" s="2">
        <v>45000</v>
      </c>
      <c r="D14" s="2"/>
    </row>
    <row r="15" spans="1:4" x14ac:dyDescent="0.4">
      <c r="B15" s="2" t="s">
        <v>94</v>
      </c>
      <c r="C15" s="2">
        <v>3500</v>
      </c>
      <c r="D15" s="2"/>
    </row>
    <row r="16" spans="1:4" x14ac:dyDescent="0.4">
      <c r="B16" s="2" t="s">
        <v>95</v>
      </c>
      <c r="C16" s="2"/>
      <c r="D16" s="2">
        <v>60000</v>
      </c>
    </row>
    <row r="17" spans="2:4" x14ac:dyDescent="0.4">
      <c r="B17" s="2" t="s">
        <v>96</v>
      </c>
      <c r="C17" s="2"/>
      <c r="D17" s="2">
        <f>D10-D16</f>
        <v>565000</v>
      </c>
    </row>
    <row r="18" spans="2:4" x14ac:dyDescent="0.4">
      <c r="B18" s="2" t="s">
        <v>97</v>
      </c>
      <c r="C18" s="2"/>
      <c r="D18" s="2">
        <v>0</v>
      </c>
    </row>
    <row r="19" spans="2:4" x14ac:dyDescent="0.4">
      <c r="B19" s="2" t="s">
        <v>98</v>
      </c>
      <c r="C19" s="2"/>
      <c r="D19" s="2">
        <v>0</v>
      </c>
    </row>
    <row r="20" spans="2:4" x14ac:dyDescent="0.4">
      <c r="B20" s="2" t="s">
        <v>53</v>
      </c>
      <c r="C20" s="2"/>
      <c r="D20" s="2">
        <f>D17</f>
        <v>565000</v>
      </c>
    </row>
    <row r="21" spans="2:4" x14ac:dyDescent="0.4">
      <c r="B21" s="2"/>
      <c r="C21" s="2"/>
      <c r="D21" s="2"/>
    </row>
    <row r="23" spans="2:4" x14ac:dyDescent="0.4">
      <c r="B23" s="4" t="s">
        <v>99</v>
      </c>
    </row>
    <row r="24" spans="2:4" x14ac:dyDescent="0.4">
      <c r="B24" s="8" t="s">
        <v>5</v>
      </c>
      <c r="C24" s="8" t="s">
        <v>6</v>
      </c>
    </row>
    <row r="25" spans="2:4" x14ac:dyDescent="0.4">
      <c r="B25" s="2" t="s">
        <v>53</v>
      </c>
      <c r="C25" s="8">
        <f>D20</f>
        <v>565000</v>
      </c>
    </row>
    <row r="26" spans="2:4" x14ac:dyDescent="0.4">
      <c r="B26" s="8" t="s">
        <v>100</v>
      </c>
      <c r="C26" s="8"/>
    </row>
    <row r="27" spans="2:4" x14ac:dyDescent="0.4">
      <c r="B27" s="8" t="s">
        <v>101</v>
      </c>
      <c r="C27" s="8"/>
    </row>
    <row r="28" spans="2:4" x14ac:dyDescent="0.4">
      <c r="B28" s="8" t="s">
        <v>102</v>
      </c>
      <c r="C28" s="8">
        <v>43900</v>
      </c>
    </row>
    <row r="29" spans="2:4" x14ac:dyDescent="0.4">
      <c r="B29" s="8" t="s">
        <v>103</v>
      </c>
      <c r="C29" s="8">
        <f>C25+C28</f>
        <v>608900</v>
      </c>
    </row>
    <row r="30" spans="2:4" x14ac:dyDescent="0.4">
      <c r="B30" s="8" t="s">
        <v>104</v>
      </c>
      <c r="C30" s="8"/>
    </row>
    <row r="31" spans="2:4" x14ac:dyDescent="0.4">
      <c r="B31" s="8" t="s">
        <v>107</v>
      </c>
      <c r="C31" s="8"/>
    </row>
    <row r="32" spans="2:4" x14ac:dyDescent="0.4">
      <c r="B32" s="8" t="s">
        <v>105</v>
      </c>
      <c r="C32" s="8"/>
    </row>
    <row r="33" spans="2:3" x14ac:dyDescent="0.4">
      <c r="B33" s="8" t="s">
        <v>106</v>
      </c>
      <c r="C33" s="8">
        <v>15000</v>
      </c>
    </row>
    <row r="34" spans="2:3" x14ac:dyDescent="0.4">
      <c r="B34" s="8" t="s">
        <v>108</v>
      </c>
      <c r="C34" s="8">
        <f>C29-C33</f>
        <v>593900</v>
      </c>
    </row>
    <row r="35" spans="2:3" x14ac:dyDescent="0.4">
      <c r="B35" s="8"/>
      <c r="C35" s="8"/>
    </row>
    <row r="36" spans="2:3" x14ac:dyDescent="0.4">
      <c r="B36" s="8"/>
      <c r="C36" s="8"/>
    </row>
    <row r="38" spans="2:3" x14ac:dyDescent="0.4">
      <c r="B38" s="4" t="s">
        <v>109</v>
      </c>
    </row>
    <row r="39" spans="2:3" x14ac:dyDescent="0.4">
      <c r="B39" s="8" t="s">
        <v>5</v>
      </c>
      <c r="C39" s="8" t="s">
        <v>6</v>
      </c>
    </row>
    <row r="40" spans="2:3" x14ac:dyDescent="0.4">
      <c r="B40" s="8" t="s">
        <v>110</v>
      </c>
      <c r="C40" s="8">
        <v>0</v>
      </c>
    </row>
    <row r="41" spans="2:3" x14ac:dyDescent="0.4">
      <c r="B41" s="8" t="s">
        <v>111</v>
      </c>
      <c r="C41" s="8">
        <v>9390</v>
      </c>
    </row>
    <row r="42" spans="2:3" x14ac:dyDescent="0.4">
      <c r="B42" s="8" t="s">
        <v>112</v>
      </c>
      <c r="C42" s="8">
        <v>9390</v>
      </c>
    </row>
    <row r="43" spans="2:3" x14ac:dyDescent="0.4">
      <c r="B43" s="8" t="s">
        <v>113</v>
      </c>
      <c r="C43" s="8"/>
    </row>
    <row r="44" spans="2:3" x14ac:dyDescent="0.4">
      <c r="B44" s="8" t="s">
        <v>114</v>
      </c>
      <c r="C44" s="8">
        <v>45000</v>
      </c>
    </row>
    <row r="45" spans="2:3" x14ac:dyDescent="0.4">
      <c r="B45" s="8" t="s">
        <v>115</v>
      </c>
      <c r="C45" s="8">
        <v>35610</v>
      </c>
    </row>
    <row r="46" spans="2:3" x14ac:dyDescent="0.4">
      <c r="B46" s="8"/>
      <c r="C46" s="8"/>
    </row>
    <row r="47" spans="2:3" x14ac:dyDescent="0.4">
      <c r="B47" s="8"/>
      <c r="C47" s="8"/>
    </row>
    <row r="48" spans="2:3" x14ac:dyDescent="0.4">
      <c r="B48" s="8"/>
      <c r="C48" s="8"/>
    </row>
    <row r="50" spans="2:2" x14ac:dyDescent="0.4">
      <c r="B50" s="4" t="s">
        <v>116</v>
      </c>
    </row>
    <row r="51" spans="2:2" x14ac:dyDescent="0.4">
      <c r="B51" s="4" t="s">
        <v>117</v>
      </c>
    </row>
    <row r="52" spans="2:2" x14ac:dyDescent="0.4">
      <c r="B52" s="4" t="s">
        <v>118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1"/>
  <sheetViews>
    <sheetView topLeftCell="A22" workbookViewId="0">
      <selection activeCell="A32" sqref="A32:B43"/>
    </sheetView>
  </sheetViews>
  <sheetFormatPr defaultRowHeight="19.8" x14ac:dyDescent="0.4"/>
  <cols>
    <col min="1" max="1" width="63.109375" style="1" customWidth="1"/>
    <col min="2" max="2" width="15.5546875" style="1" customWidth="1"/>
    <col min="3" max="16384" width="8.88671875" style="1"/>
  </cols>
  <sheetData>
    <row r="2" spans="1:2" x14ac:dyDescent="0.4">
      <c r="A2" s="1" t="s">
        <v>155</v>
      </c>
    </row>
    <row r="3" spans="1:2" x14ac:dyDescent="0.4">
      <c r="A3" s="2" t="s">
        <v>5</v>
      </c>
      <c r="B3" s="2" t="s">
        <v>6</v>
      </c>
    </row>
    <row r="4" spans="1:2" x14ac:dyDescent="0.4">
      <c r="A4" s="2" t="s">
        <v>119</v>
      </c>
      <c r="B4" s="2">
        <v>600000</v>
      </c>
    </row>
    <row r="5" spans="1:2" x14ac:dyDescent="0.4">
      <c r="A5" s="2" t="s">
        <v>120</v>
      </c>
      <c r="B5" s="2">
        <v>200000</v>
      </c>
    </row>
    <row r="6" spans="1:2" x14ac:dyDescent="0.4">
      <c r="A6" s="2" t="s">
        <v>18</v>
      </c>
      <c r="B6" s="2">
        <v>100000</v>
      </c>
    </row>
    <row r="7" spans="1:2" x14ac:dyDescent="0.4">
      <c r="A7" s="2" t="s">
        <v>121</v>
      </c>
      <c r="B7" s="2">
        <v>50000</v>
      </c>
    </row>
    <row r="8" spans="1:2" x14ac:dyDescent="0.4">
      <c r="A8" s="2" t="s">
        <v>122</v>
      </c>
      <c r="B8" s="2">
        <v>100000</v>
      </c>
    </row>
    <row r="9" spans="1:2" x14ac:dyDescent="0.4">
      <c r="A9" s="2" t="s">
        <v>124</v>
      </c>
      <c r="B9" s="2">
        <v>100000</v>
      </c>
    </row>
    <row r="10" spans="1:2" x14ac:dyDescent="0.4">
      <c r="A10" s="2" t="s">
        <v>125</v>
      </c>
      <c r="B10" s="2">
        <v>50000</v>
      </c>
    </row>
    <row r="11" spans="1:2" x14ac:dyDescent="0.4">
      <c r="A11" s="2" t="s">
        <v>126</v>
      </c>
      <c r="B11" s="2">
        <f>SUM(B4:B10)</f>
        <v>1200000</v>
      </c>
    </row>
    <row r="12" spans="1:2" x14ac:dyDescent="0.4">
      <c r="A12" s="2" t="s">
        <v>32</v>
      </c>
      <c r="B12" s="2"/>
    </row>
    <row r="13" spans="1:2" x14ac:dyDescent="0.4">
      <c r="A13" s="2" t="s">
        <v>127</v>
      </c>
      <c r="B13" s="2">
        <v>3000</v>
      </c>
    </row>
    <row r="14" spans="1:2" x14ac:dyDescent="0.4">
      <c r="A14" s="1" t="s">
        <v>128</v>
      </c>
      <c r="B14" s="2">
        <v>50000</v>
      </c>
    </row>
    <row r="15" spans="1:2" x14ac:dyDescent="0.4">
      <c r="A15" s="2" t="s">
        <v>129</v>
      </c>
      <c r="B15" s="2">
        <v>45000</v>
      </c>
    </row>
    <row r="16" spans="1:2" x14ac:dyDescent="0.4">
      <c r="A16" s="2" t="s">
        <v>130</v>
      </c>
      <c r="B16" s="2">
        <v>98000</v>
      </c>
    </row>
    <row r="17" spans="1:2" x14ac:dyDescent="0.4">
      <c r="A17" s="2" t="s">
        <v>131</v>
      </c>
      <c r="B17" s="2">
        <f>B11-B16</f>
        <v>1102000</v>
      </c>
    </row>
    <row r="18" spans="1:2" x14ac:dyDescent="0.4">
      <c r="A18" s="2"/>
      <c r="B18" s="2"/>
    </row>
    <row r="19" spans="1:2" x14ac:dyDescent="0.4">
      <c r="A19" s="2"/>
      <c r="B19" s="2"/>
    </row>
    <row r="20" spans="1:2" x14ac:dyDescent="0.4">
      <c r="A20" s="2"/>
      <c r="B20" s="2"/>
    </row>
    <row r="22" spans="1:2" x14ac:dyDescent="0.4">
      <c r="A22" s="1" t="s">
        <v>99</v>
      </c>
    </row>
    <row r="23" spans="1:2" x14ac:dyDescent="0.4">
      <c r="A23" s="2" t="s">
        <v>5</v>
      </c>
      <c r="B23" s="2" t="s">
        <v>6</v>
      </c>
    </row>
    <row r="24" spans="1:2" x14ac:dyDescent="0.4">
      <c r="A24" s="2" t="s">
        <v>131</v>
      </c>
      <c r="B24" s="2">
        <f>B17</f>
        <v>1102000</v>
      </c>
    </row>
    <row r="25" spans="1:2" x14ac:dyDescent="0.4">
      <c r="A25" s="2" t="s">
        <v>132</v>
      </c>
      <c r="B25" s="2"/>
    </row>
    <row r="26" spans="1:2" x14ac:dyDescent="0.4">
      <c r="A26" s="2" t="s">
        <v>133</v>
      </c>
      <c r="B26" s="2"/>
    </row>
    <row r="27" spans="1:2" x14ac:dyDescent="0.4">
      <c r="A27" s="2" t="s">
        <v>134</v>
      </c>
      <c r="B27" s="2">
        <v>36000</v>
      </c>
    </row>
    <row r="28" spans="1:2" x14ac:dyDescent="0.4">
      <c r="A28" s="2" t="s">
        <v>135</v>
      </c>
      <c r="B28" s="2">
        <f>B24-B27</f>
        <v>1066000</v>
      </c>
    </row>
    <row r="29" spans="1:2" x14ac:dyDescent="0.4">
      <c r="A29" s="2" t="s">
        <v>143</v>
      </c>
      <c r="B29" s="2">
        <v>100000</v>
      </c>
    </row>
    <row r="30" spans="1:2" x14ac:dyDescent="0.4">
      <c r="A30" s="2" t="s">
        <v>136</v>
      </c>
      <c r="B30" s="2">
        <f>B28-B29</f>
        <v>966000</v>
      </c>
    </row>
    <row r="32" spans="1:2" x14ac:dyDescent="0.4">
      <c r="A32" s="1" t="s">
        <v>142</v>
      </c>
    </row>
    <row r="33" spans="1:2" x14ac:dyDescent="0.4">
      <c r="A33" s="2" t="s">
        <v>5</v>
      </c>
      <c r="B33" s="2" t="s">
        <v>6</v>
      </c>
    </row>
    <row r="34" spans="1:2" x14ac:dyDescent="0.4">
      <c r="A34" s="2" t="s">
        <v>137</v>
      </c>
      <c r="B34" s="2">
        <v>0</v>
      </c>
    </row>
    <row r="35" spans="1:2" x14ac:dyDescent="0.4">
      <c r="A35" s="2" t="s">
        <v>138</v>
      </c>
      <c r="B35" s="2">
        <v>20000</v>
      </c>
    </row>
    <row r="36" spans="1:2" ht="23.4" x14ac:dyDescent="0.45">
      <c r="A36" s="9" t="s">
        <v>139</v>
      </c>
      <c r="B36" s="2">
        <f>166000*0.2</f>
        <v>33200</v>
      </c>
    </row>
    <row r="37" spans="1:2" x14ac:dyDescent="0.4">
      <c r="A37" s="2" t="s">
        <v>141</v>
      </c>
      <c r="B37" s="2">
        <v>5000</v>
      </c>
    </row>
    <row r="38" spans="1:2" x14ac:dyDescent="0.4">
      <c r="A38" s="2" t="s">
        <v>144</v>
      </c>
      <c r="B38" s="2">
        <f>SUM(B35:B37)</f>
        <v>58200</v>
      </c>
    </row>
    <row r="39" spans="1:2" x14ac:dyDescent="0.4">
      <c r="A39" s="2" t="s">
        <v>145</v>
      </c>
      <c r="B39" s="2"/>
    </row>
    <row r="40" spans="1:2" x14ac:dyDescent="0.4">
      <c r="A40" s="2" t="s">
        <v>146</v>
      </c>
      <c r="B40" s="2">
        <v>90000</v>
      </c>
    </row>
    <row r="41" spans="1:2" x14ac:dyDescent="0.4">
      <c r="A41" s="2" t="s">
        <v>147</v>
      </c>
      <c r="B41" s="2">
        <v>20000</v>
      </c>
    </row>
    <row r="42" spans="1:2" x14ac:dyDescent="0.4">
      <c r="A42" s="2" t="s">
        <v>148</v>
      </c>
      <c r="B42" s="2">
        <v>10000</v>
      </c>
    </row>
    <row r="43" spans="1:2" x14ac:dyDescent="0.4">
      <c r="A43" s="2" t="s">
        <v>115</v>
      </c>
      <c r="B43" s="2">
        <f>B42+B41+B40-B38</f>
        <v>61800</v>
      </c>
    </row>
    <row r="44" spans="1:2" x14ac:dyDescent="0.4">
      <c r="A44" s="2"/>
      <c r="B44" s="2"/>
    </row>
    <row r="46" spans="1:2" x14ac:dyDescent="0.4">
      <c r="A46" s="1" t="s">
        <v>149</v>
      </c>
    </row>
    <row r="47" spans="1:2" x14ac:dyDescent="0.4">
      <c r="A47" s="1" t="s">
        <v>150</v>
      </c>
    </row>
    <row r="48" spans="1:2" x14ac:dyDescent="0.4">
      <c r="A48" s="1" t="s">
        <v>151</v>
      </c>
    </row>
    <row r="49" spans="1:1" x14ac:dyDescent="0.4">
      <c r="A49" s="1" t="s">
        <v>152</v>
      </c>
    </row>
    <row r="50" spans="1:1" x14ac:dyDescent="0.4">
      <c r="A50" s="1" t="s">
        <v>153</v>
      </c>
    </row>
    <row r="51" spans="1:1" x14ac:dyDescent="0.4">
      <c r="A51" s="1" t="s">
        <v>154</v>
      </c>
    </row>
  </sheetData>
  <hyperlinks>
    <hyperlink ref="A36" r:id="rId1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4"/>
  <sheetViews>
    <sheetView topLeftCell="A11" workbookViewId="0">
      <selection activeCell="A30" sqref="A30"/>
    </sheetView>
  </sheetViews>
  <sheetFormatPr defaultRowHeight="19.8" x14ac:dyDescent="0.4"/>
  <cols>
    <col min="1" max="1" width="59.77734375" style="1" customWidth="1"/>
    <col min="2" max="2" width="13.109375" style="1" customWidth="1"/>
    <col min="3" max="16384" width="8.88671875" style="1"/>
  </cols>
  <sheetData>
    <row r="2" spans="1:10" x14ac:dyDescent="0.4">
      <c r="J2" s="1" t="s">
        <v>164</v>
      </c>
    </row>
    <row r="3" spans="1:10" x14ac:dyDescent="0.4">
      <c r="A3" s="1" t="s">
        <v>156</v>
      </c>
      <c r="J3" s="1" t="s">
        <v>165</v>
      </c>
    </row>
    <row r="4" spans="1:10" x14ac:dyDescent="0.4">
      <c r="A4" s="2" t="s">
        <v>5</v>
      </c>
      <c r="B4" s="2" t="s">
        <v>6</v>
      </c>
    </row>
    <row r="5" spans="1:10" x14ac:dyDescent="0.4">
      <c r="A5" s="2" t="s">
        <v>157</v>
      </c>
      <c r="B5" s="2">
        <v>400000</v>
      </c>
    </row>
    <row r="6" spans="1:10" x14ac:dyDescent="0.4">
      <c r="A6" s="2" t="s">
        <v>158</v>
      </c>
      <c r="B6" s="2">
        <v>30000</v>
      </c>
    </row>
    <row r="7" spans="1:10" x14ac:dyDescent="0.4">
      <c r="A7" s="2" t="s">
        <v>159</v>
      </c>
      <c r="B7" s="2">
        <v>70000</v>
      </c>
    </row>
    <row r="8" spans="1:10" x14ac:dyDescent="0.4">
      <c r="A8" s="2" t="s">
        <v>161</v>
      </c>
      <c r="B8" s="2">
        <v>380000</v>
      </c>
    </row>
    <row r="9" spans="1:10" x14ac:dyDescent="0.4">
      <c r="A9" s="2" t="s">
        <v>162</v>
      </c>
      <c r="B9" s="2">
        <v>1500000</v>
      </c>
    </row>
    <row r="10" spans="1:10" x14ac:dyDescent="0.4">
      <c r="A10" s="2" t="s">
        <v>163</v>
      </c>
      <c r="B10" s="2"/>
    </row>
    <row r="11" spans="1:10" x14ac:dyDescent="0.4">
      <c r="A11" s="2" t="s">
        <v>166</v>
      </c>
      <c r="B11" s="2">
        <v>400000</v>
      </c>
    </row>
    <row r="12" spans="1:10" x14ac:dyDescent="0.4">
      <c r="A12" s="2" t="s">
        <v>126</v>
      </c>
      <c r="B12" s="2">
        <f>SUM(B5:B11)</f>
        <v>2780000</v>
      </c>
    </row>
    <row r="13" spans="1:10" x14ac:dyDescent="0.4">
      <c r="A13" s="2" t="s">
        <v>32</v>
      </c>
      <c r="B13" s="2"/>
    </row>
    <row r="14" spans="1:10" x14ac:dyDescent="0.4">
      <c r="A14" s="2" t="s">
        <v>167</v>
      </c>
      <c r="B14" s="2">
        <v>5000</v>
      </c>
    </row>
    <row r="15" spans="1:10" x14ac:dyDescent="0.4">
      <c r="A15" s="1" t="s">
        <v>168</v>
      </c>
      <c r="B15" s="2">
        <v>260000</v>
      </c>
    </row>
    <row r="16" spans="1:10" x14ac:dyDescent="0.4">
      <c r="A16" s="2" t="s">
        <v>130</v>
      </c>
      <c r="B16" s="2">
        <v>265000</v>
      </c>
    </row>
    <row r="17" spans="1:2" x14ac:dyDescent="0.4">
      <c r="A17" s="2" t="s">
        <v>131</v>
      </c>
      <c r="B17" s="2">
        <f>B12-B16</f>
        <v>2515000</v>
      </c>
    </row>
    <row r="19" spans="1:2" x14ac:dyDescent="0.4">
      <c r="A19" s="1" t="s">
        <v>99</v>
      </c>
    </row>
    <row r="20" spans="1:2" x14ac:dyDescent="0.4">
      <c r="A20" s="2" t="s">
        <v>5</v>
      </c>
      <c r="B20" s="2" t="s">
        <v>6</v>
      </c>
    </row>
    <row r="21" spans="1:2" x14ac:dyDescent="0.4">
      <c r="A21" s="2" t="s">
        <v>131</v>
      </c>
      <c r="B21" s="2">
        <f>B17</f>
        <v>2515000</v>
      </c>
    </row>
    <row r="22" spans="1:2" x14ac:dyDescent="0.4">
      <c r="A22" s="2" t="s">
        <v>169</v>
      </c>
      <c r="B22" s="2"/>
    </row>
    <row r="23" spans="1:2" x14ac:dyDescent="0.4">
      <c r="A23" s="2" t="s">
        <v>170</v>
      </c>
      <c r="B23" s="2">
        <v>80000</v>
      </c>
    </row>
    <row r="24" spans="1:2" x14ac:dyDescent="0.4">
      <c r="A24" s="2" t="s">
        <v>171</v>
      </c>
      <c r="B24" s="2">
        <f>B21+B23</f>
        <v>2595000</v>
      </c>
    </row>
    <row r="25" spans="1:2" x14ac:dyDescent="0.4">
      <c r="A25" s="2" t="s">
        <v>172</v>
      </c>
      <c r="B25" s="2"/>
    </row>
    <row r="26" spans="1:2" x14ac:dyDescent="0.4">
      <c r="A26" s="2" t="s">
        <v>175</v>
      </c>
      <c r="B26" s="2"/>
    </row>
    <row r="27" spans="1:2" x14ac:dyDescent="0.4">
      <c r="A27" s="2" t="s">
        <v>173</v>
      </c>
      <c r="B27" s="2">
        <v>250000</v>
      </c>
    </row>
    <row r="28" spans="1:2" x14ac:dyDescent="0.4">
      <c r="A28" s="2" t="s">
        <v>174</v>
      </c>
      <c r="B28" s="2"/>
    </row>
    <row r="29" spans="1:2" x14ac:dyDescent="0.4">
      <c r="A29" s="2" t="s">
        <v>176</v>
      </c>
      <c r="B29" s="2"/>
    </row>
    <row r="30" spans="1:2" x14ac:dyDescent="0.4">
      <c r="A30" s="2" t="s">
        <v>177</v>
      </c>
      <c r="B30" s="2"/>
    </row>
    <row r="31" spans="1:2" x14ac:dyDescent="0.4">
      <c r="A31" s="2" t="s">
        <v>178</v>
      </c>
      <c r="B31" s="2">
        <v>36000</v>
      </c>
    </row>
    <row r="32" spans="1:2" x14ac:dyDescent="0.4">
      <c r="A32" s="2" t="s">
        <v>179</v>
      </c>
      <c r="B32" s="2"/>
    </row>
    <row r="33" spans="1:6" x14ac:dyDescent="0.4">
      <c r="A33" s="2" t="s">
        <v>180</v>
      </c>
      <c r="B33" s="2"/>
    </row>
    <row r="34" spans="1:6" x14ac:dyDescent="0.4">
      <c r="A34" s="2" t="s">
        <v>181</v>
      </c>
      <c r="B34" s="2">
        <v>18000</v>
      </c>
    </row>
    <row r="35" spans="1:6" x14ac:dyDescent="0.4">
      <c r="A35" s="2" t="s">
        <v>182</v>
      </c>
      <c r="B35" s="2"/>
    </row>
    <row r="36" spans="1:6" x14ac:dyDescent="0.4">
      <c r="A36" s="2" t="s">
        <v>183</v>
      </c>
      <c r="B36" s="2">
        <v>250000</v>
      </c>
    </row>
    <row r="37" spans="1:6" x14ac:dyDescent="0.4">
      <c r="A37" s="2" t="s">
        <v>135</v>
      </c>
      <c r="B37" s="2">
        <f>B24-B27-B31-B34-B36</f>
        <v>2041000</v>
      </c>
    </row>
    <row r="38" spans="1:6" x14ac:dyDescent="0.4">
      <c r="A38" s="2" t="s">
        <v>184</v>
      </c>
      <c r="B38" s="2">
        <v>1500000</v>
      </c>
    </row>
    <row r="39" spans="1:6" x14ac:dyDescent="0.4">
      <c r="A39" s="2" t="s">
        <v>185</v>
      </c>
      <c r="B39" s="2">
        <f>B37-B38</f>
        <v>541000</v>
      </c>
    </row>
    <row r="40" spans="1:6" x14ac:dyDescent="0.4">
      <c r="A40" s="2"/>
      <c r="B40" s="2"/>
    </row>
    <row r="42" spans="1:6" x14ac:dyDescent="0.4">
      <c r="A42" s="1" t="s">
        <v>186</v>
      </c>
    </row>
    <row r="43" spans="1:6" x14ac:dyDescent="0.4">
      <c r="A43" s="2" t="s">
        <v>5</v>
      </c>
      <c r="B43" s="2" t="s">
        <v>6</v>
      </c>
    </row>
    <row r="44" spans="1:6" x14ac:dyDescent="0.4">
      <c r="A44" s="2" t="s">
        <v>110</v>
      </c>
      <c r="B44" s="2">
        <v>0</v>
      </c>
    </row>
    <row r="45" spans="1:6" x14ac:dyDescent="0.4">
      <c r="A45" s="2" t="s">
        <v>188</v>
      </c>
      <c r="B45" s="2">
        <v>4100</v>
      </c>
      <c r="F45" s="1" t="s">
        <v>187</v>
      </c>
    </row>
    <row r="46" spans="1:6" ht="21" x14ac:dyDescent="0.4">
      <c r="A46" s="11" t="s">
        <v>189</v>
      </c>
      <c r="B46" s="2">
        <v>112500</v>
      </c>
      <c r="F46" s="1" t="s">
        <v>202</v>
      </c>
    </row>
    <row r="47" spans="1:6" x14ac:dyDescent="0.4">
      <c r="A47" s="2" t="s">
        <v>190</v>
      </c>
      <c r="B47" s="2"/>
    </row>
    <row r="48" spans="1:6" x14ac:dyDescent="0.4">
      <c r="A48" s="2" t="s">
        <v>112</v>
      </c>
      <c r="B48" s="2">
        <f>B46+B45</f>
        <v>116600</v>
      </c>
    </row>
    <row r="49" spans="1:2" x14ac:dyDescent="0.4">
      <c r="A49" s="2" t="s">
        <v>191</v>
      </c>
      <c r="B49" s="2">
        <v>112500</v>
      </c>
    </row>
    <row r="50" spans="1:2" x14ac:dyDescent="0.4">
      <c r="A50" s="2" t="s">
        <v>196</v>
      </c>
      <c r="B50" s="2">
        <f>B45</f>
        <v>4100</v>
      </c>
    </row>
    <row r="51" spans="1:2" x14ac:dyDescent="0.4">
      <c r="A51" s="2" t="s">
        <v>192</v>
      </c>
      <c r="B51" s="2"/>
    </row>
    <row r="52" spans="1:2" x14ac:dyDescent="0.4">
      <c r="A52" s="2" t="s">
        <v>194</v>
      </c>
      <c r="B52" s="2"/>
    </row>
    <row r="53" spans="1:2" x14ac:dyDescent="0.4">
      <c r="A53" s="2" t="s">
        <v>193</v>
      </c>
      <c r="B53" s="2">
        <v>750</v>
      </c>
    </row>
    <row r="54" spans="1:2" x14ac:dyDescent="0.4">
      <c r="A54" s="2" t="s">
        <v>195</v>
      </c>
      <c r="B54" s="2">
        <f>B50-B53</f>
        <v>3350</v>
      </c>
    </row>
    <row r="55" spans="1:2" x14ac:dyDescent="0.4">
      <c r="A55" s="2"/>
      <c r="B55" s="2"/>
    </row>
    <row r="59" spans="1:2" x14ac:dyDescent="0.4">
      <c r="A59" s="1" t="s">
        <v>149</v>
      </c>
    </row>
    <row r="60" spans="1:2" x14ac:dyDescent="0.4">
      <c r="A60" s="1" t="s">
        <v>197</v>
      </c>
    </row>
    <row r="61" spans="1:2" x14ac:dyDescent="0.4">
      <c r="A61" s="1" t="s">
        <v>201</v>
      </c>
    </row>
    <row r="62" spans="1:2" x14ac:dyDescent="0.4">
      <c r="A62" s="1" t="s">
        <v>198</v>
      </c>
    </row>
    <row r="63" spans="1:2" x14ac:dyDescent="0.4">
      <c r="A63" s="1" t="s">
        <v>199</v>
      </c>
    </row>
    <row r="64" spans="1:2" x14ac:dyDescent="0.4">
      <c r="A64" s="1" t="s">
        <v>200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1"/>
  <sheetViews>
    <sheetView topLeftCell="A9" workbookViewId="0">
      <selection activeCell="A18" sqref="A18:B28"/>
    </sheetView>
  </sheetViews>
  <sheetFormatPr defaultRowHeight="19.8" x14ac:dyDescent="0.4"/>
  <cols>
    <col min="1" max="1" width="54.6640625" style="1" customWidth="1"/>
    <col min="2" max="2" width="15" style="1" customWidth="1"/>
    <col min="3" max="16384" width="8.88671875" style="1"/>
  </cols>
  <sheetData>
    <row r="2" spans="1:2" x14ac:dyDescent="0.4">
      <c r="A2" s="1" t="s">
        <v>204</v>
      </c>
    </row>
    <row r="3" spans="1:2" x14ac:dyDescent="0.4">
      <c r="A3" s="2" t="s">
        <v>5</v>
      </c>
      <c r="B3" s="2" t="s">
        <v>6</v>
      </c>
    </row>
    <row r="4" spans="1:2" x14ac:dyDescent="0.4">
      <c r="A4" s="2" t="s">
        <v>205</v>
      </c>
      <c r="B4" s="2">
        <v>400000</v>
      </c>
    </row>
    <row r="5" spans="1:2" x14ac:dyDescent="0.4">
      <c r="A5" s="2" t="s">
        <v>206</v>
      </c>
      <c r="B5" s="2">
        <v>200000</v>
      </c>
    </row>
    <row r="6" spans="1:2" x14ac:dyDescent="0.4">
      <c r="A6" s="2" t="s">
        <v>207</v>
      </c>
      <c r="B6" s="2">
        <v>210000</v>
      </c>
    </row>
    <row r="7" spans="1:2" x14ac:dyDescent="0.4">
      <c r="A7" s="2" t="s">
        <v>209</v>
      </c>
      <c r="B7" s="2">
        <v>100000</v>
      </c>
    </row>
    <row r="8" spans="1:2" x14ac:dyDescent="0.4">
      <c r="A8" s="2" t="s">
        <v>210</v>
      </c>
      <c r="B8" s="2">
        <v>50000</v>
      </c>
    </row>
    <row r="9" spans="1:2" x14ac:dyDescent="0.4">
      <c r="A9" s="2" t="s">
        <v>211</v>
      </c>
      <c r="B9" s="2">
        <v>85000</v>
      </c>
    </row>
    <row r="10" spans="1:2" x14ac:dyDescent="0.4">
      <c r="A10" s="2" t="s">
        <v>126</v>
      </c>
      <c r="B10" s="2">
        <f>SUM(B4:B9)</f>
        <v>1045000</v>
      </c>
    </row>
    <row r="11" spans="1:2" x14ac:dyDescent="0.4">
      <c r="A11" s="2" t="s">
        <v>212</v>
      </c>
      <c r="B11" s="2"/>
    </row>
    <row r="12" spans="1:2" x14ac:dyDescent="0.4">
      <c r="A12" s="2" t="s">
        <v>167</v>
      </c>
      <c r="B12" s="2">
        <v>1000</v>
      </c>
    </row>
    <row r="13" spans="1:2" x14ac:dyDescent="0.4">
      <c r="A13" s="2" t="s">
        <v>213</v>
      </c>
      <c r="B13" s="2">
        <v>2000</v>
      </c>
    </row>
    <row r="14" spans="1:2" x14ac:dyDescent="0.4">
      <c r="A14" s="1" t="s">
        <v>214</v>
      </c>
      <c r="B14" s="2">
        <v>15000</v>
      </c>
    </row>
    <row r="15" spans="1:2" x14ac:dyDescent="0.4">
      <c r="A15" s="2" t="s">
        <v>130</v>
      </c>
      <c r="B15" s="2">
        <v>18000</v>
      </c>
    </row>
    <row r="16" spans="1:2" x14ac:dyDescent="0.4">
      <c r="A16" s="2" t="s">
        <v>131</v>
      </c>
      <c r="B16" s="2">
        <f>B10-B15</f>
        <v>1027000</v>
      </c>
    </row>
    <row r="18" spans="1:2" x14ac:dyDescent="0.4">
      <c r="A18" s="1" t="s">
        <v>99</v>
      </c>
    </row>
    <row r="19" spans="1:2" x14ac:dyDescent="0.4">
      <c r="A19" s="2" t="s">
        <v>5</v>
      </c>
      <c r="B19" s="2" t="s">
        <v>6</v>
      </c>
    </row>
    <row r="20" spans="1:2" x14ac:dyDescent="0.4">
      <c r="A20" s="2" t="s">
        <v>131</v>
      </c>
      <c r="B20" s="2">
        <f>B16</f>
        <v>1027000</v>
      </c>
    </row>
    <row r="21" spans="1:2" x14ac:dyDescent="0.4">
      <c r="A21" s="2" t="s">
        <v>215</v>
      </c>
      <c r="B21" s="2">
        <v>0</v>
      </c>
    </row>
    <row r="22" spans="1:2" x14ac:dyDescent="0.4">
      <c r="A22" s="2" t="s">
        <v>216</v>
      </c>
      <c r="B22" s="2">
        <f>B20</f>
        <v>1027000</v>
      </c>
    </row>
    <row r="23" spans="1:2" x14ac:dyDescent="0.4">
      <c r="A23" s="2" t="s">
        <v>218</v>
      </c>
      <c r="B23" s="2"/>
    </row>
    <row r="24" spans="1:2" x14ac:dyDescent="0.4">
      <c r="A24" s="2" t="s">
        <v>221</v>
      </c>
      <c r="B24" s="2"/>
    </row>
    <row r="25" spans="1:2" x14ac:dyDescent="0.4">
      <c r="A25" s="2" t="s">
        <v>217</v>
      </c>
      <c r="B25" s="2">
        <v>50000</v>
      </c>
    </row>
    <row r="26" spans="1:2" x14ac:dyDescent="0.4">
      <c r="A26" s="2" t="s">
        <v>219</v>
      </c>
      <c r="B26" s="2"/>
    </row>
    <row r="27" spans="1:2" x14ac:dyDescent="0.4">
      <c r="A27" s="2"/>
      <c r="B27" s="2"/>
    </row>
    <row r="28" spans="1:2" x14ac:dyDescent="0.4">
      <c r="A28" s="2" t="s">
        <v>220</v>
      </c>
      <c r="B28" s="2">
        <f>B22-B25</f>
        <v>977000</v>
      </c>
    </row>
    <row r="29" spans="1:2" x14ac:dyDescent="0.4">
      <c r="A29" s="2"/>
      <c r="B29" s="2"/>
    </row>
    <row r="30" spans="1:2" x14ac:dyDescent="0.4">
      <c r="A30" s="2"/>
      <c r="B30" s="2"/>
    </row>
    <row r="32" spans="1:2" x14ac:dyDescent="0.4">
      <c r="A32" s="1" t="s">
        <v>222</v>
      </c>
    </row>
    <row r="33" spans="1:2" x14ac:dyDescent="0.4">
      <c r="A33" s="2" t="s">
        <v>223</v>
      </c>
      <c r="B33" s="2">
        <v>0</v>
      </c>
    </row>
    <row r="34" spans="1:2" x14ac:dyDescent="0.4">
      <c r="A34" s="2" t="s">
        <v>138</v>
      </c>
      <c r="B34" s="2">
        <v>20000</v>
      </c>
    </row>
    <row r="35" spans="1:2" x14ac:dyDescent="0.4">
      <c r="A35" s="2" t="s">
        <v>224</v>
      </c>
      <c r="B35" s="2">
        <f>277000*0.2</f>
        <v>55400</v>
      </c>
    </row>
    <row r="36" spans="1:2" x14ac:dyDescent="0.4">
      <c r="A36" s="2" t="s">
        <v>144</v>
      </c>
      <c r="B36" s="2">
        <f>B34+B35</f>
        <v>75400</v>
      </c>
    </row>
    <row r="37" spans="1:2" x14ac:dyDescent="0.4">
      <c r="A37" s="2" t="s">
        <v>225</v>
      </c>
      <c r="B37" s="2"/>
    </row>
    <row r="38" spans="1:2" x14ac:dyDescent="0.4">
      <c r="A38" s="2" t="s">
        <v>226</v>
      </c>
      <c r="B38" s="2">
        <v>60000</v>
      </c>
    </row>
    <row r="39" spans="1:2" x14ac:dyDescent="0.4">
      <c r="A39" s="2" t="s">
        <v>227</v>
      </c>
      <c r="B39" s="2">
        <v>30000</v>
      </c>
    </row>
    <row r="40" spans="1:2" x14ac:dyDescent="0.4">
      <c r="A40" s="2" t="s">
        <v>228</v>
      </c>
      <c r="B40" s="2">
        <v>10000</v>
      </c>
    </row>
    <row r="41" spans="1:2" x14ac:dyDescent="0.4">
      <c r="A41" s="2" t="s">
        <v>115</v>
      </c>
      <c r="B41" s="2">
        <v>24600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6"/>
  <sheetViews>
    <sheetView topLeftCell="A34" workbookViewId="0">
      <selection activeCell="H55" sqref="H55"/>
    </sheetView>
  </sheetViews>
  <sheetFormatPr defaultRowHeight="19.8" x14ac:dyDescent="0.4"/>
  <cols>
    <col min="1" max="1" width="59.6640625" style="1" customWidth="1"/>
    <col min="2" max="2" width="16.88671875" style="1" customWidth="1"/>
    <col min="3" max="16384" width="8.88671875" style="1"/>
  </cols>
  <sheetData>
    <row r="3" spans="1:6" x14ac:dyDescent="0.4">
      <c r="A3" s="1" t="s">
        <v>263</v>
      </c>
    </row>
    <row r="4" spans="1:6" x14ac:dyDescent="0.4">
      <c r="A4" s="2" t="s">
        <v>5</v>
      </c>
      <c r="B4" s="2" t="s">
        <v>6</v>
      </c>
      <c r="F4" s="1" t="s">
        <v>234</v>
      </c>
    </row>
    <row r="5" spans="1:6" x14ac:dyDescent="0.4">
      <c r="A5" s="2" t="s">
        <v>229</v>
      </c>
      <c r="B5" s="2">
        <v>600000</v>
      </c>
      <c r="F5" s="1" t="s">
        <v>235</v>
      </c>
    </row>
    <row r="6" spans="1:6" x14ac:dyDescent="0.4">
      <c r="A6" s="2" t="s">
        <v>230</v>
      </c>
      <c r="B6" s="2">
        <v>500000</v>
      </c>
      <c r="F6" s="1" t="s">
        <v>236</v>
      </c>
    </row>
    <row r="7" spans="1:6" x14ac:dyDescent="0.4">
      <c r="A7" s="2" t="s">
        <v>232</v>
      </c>
      <c r="B7" s="2">
        <v>145600</v>
      </c>
    </row>
    <row r="8" spans="1:6" x14ac:dyDescent="0.4">
      <c r="A8" s="2" t="s">
        <v>233</v>
      </c>
      <c r="B8" s="2">
        <v>73600</v>
      </c>
      <c r="F8" s="1" t="s">
        <v>238</v>
      </c>
    </row>
    <row r="9" spans="1:6" x14ac:dyDescent="0.4">
      <c r="A9" s="2" t="s">
        <v>237</v>
      </c>
      <c r="B9" s="2">
        <v>12000</v>
      </c>
    </row>
    <row r="10" spans="1:6" x14ac:dyDescent="0.4">
      <c r="A10" s="2" t="s">
        <v>126</v>
      </c>
      <c r="B10" s="2">
        <f>SUM(B5:B9)</f>
        <v>1331200</v>
      </c>
      <c r="F10" s="1" t="s">
        <v>259</v>
      </c>
    </row>
    <row r="11" spans="1:6" x14ac:dyDescent="0.4">
      <c r="A11" s="2" t="s">
        <v>212</v>
      </c>
      <c r="B11" s="2"/>
      <c r="F11" s="1" t="s">
        <v>260</v>
      </c>
    </row>
    <row r="12" spans="1:6" x14ac:dyDescent="0.4">
      <c r="A12" s="2" t="s">
        <v>239</v>
      </c>
      <c r="B12" s="2">
        <v>600</v>
      </c>
    </row>
    <row r="13" spans="1:6" x14ac:dyDescent="0.4">
      <c r="A13" s="2" t="s">
        <v>240</v>
      </c>
      <c r="B13" s="2">
        <v>60000</v>
      </c>
    </row>
    <row r="14" spans="1:6" x14ac:dyDescent="0.4">
      <c r="A14" s="2" t="s">
        <v>241</v>
      </c>
      <c r="B14" s="2">
        <v>2000</v>
      </c>
    </row>
    <row r="15" spans="1:6" x14ac:dyDescent="0.4">
      <c r="A15" s="1" t="s">
        <v>242</v>
      </c>
      <c r="B15" s="2">
        <v>36000</v>
      </c>
    </row>
    <row r="16" spans="1:6" x14ac:dyDescent="0.4">
      <c r="A16" s="2" t="s">
        <v>243</v>
      </c>
      <c r="B16" s="2">
        <v>1800</v>
      </c>
    </row>
    <row r="17" spans="1:2" x14ac:dyDescent="0.4">
      <c r="A17" s="2" t="s">
        <v>247</v>
      </c>
      <c r="B17" s="2">
        <v>3000</v>
      </c>
    </row>
    <row r="18" spans="1:2" x14ac:dyDescent="0.4">
      <c r="A18" s="2" t="s">
        <v>244</v>
      </c>
      <c r="B18" s="2">
        <f>80000*0.25</f>
        <v>20000</v>
      </c>
    </row>
    <row r="19" spans="1:2" x14ac:dyDescent="0.4">
      <c r="A19" s="2" t="s">
        <v>130</v>
      </c>
      <c r="B19" s="2">
        <f>SUM(B12:B18)</f>
        <v>123400</v>
      </c>
    </row>
    <row r="20" spans="1:2" x14ac:dyDescent="0.4">
      <c r="A20" s="2" t="s">
        <v>53</v>
      </c>
      <c r="B20" s="2">
        <f>B10-B19</f>
        <v>1207800</v>
      </c>
    </row>
    <row r="22" spans="1:2" x14ac:dyDescent="0.4">
      <c r="A22" s="1" t="s">
        <v>99</v>
      </c>
    </row>
    <row r="23" spans="1:2" x14ac:dyDescent="0.4">
      <c r="A23" s="2" t="s">
        <v>5</v>
      </c>
      <c r="B23" s="2" t="s">
        <v>6</v>
      </c>
    </row>
    <row r="24" spans="1:2" x14ac:dyDescent="0.4">
      <c r="A24" s="2" t="s">
        <v>53</v>
      </c>
      <c r="B24" s="2">
        <f>B20</f>
        <v>1207800</v>
      </c>
    </row>
    <row r="25" spans="1:2" x14ac:dyDescent="0.4">
      <c r="A25" s="2" t="s">
        <v>245</v>
      </c>
      <c r="B25" s="2">
        <v>270560</v>
      </c>
    </row>
    <row r="26" spans="1:2" x14ac:dyDescent="0.4">
      <c r="A26" s="2" t="s">
        <v>103</v>
      </c>
      <c r="B26" s="2">
        <f>B24+B25</f>
        <v>1478360</v>
      </c>
    </row>
    <row r="27" spans="1:2" x14ac:dyDescent="0.4">
      <c r="A27" s="2" t="s">
        <v>246</v>
      </c>
      <c r="B27" s="2"/>
    </row>
    <row r="28" spans="1:2" x14ac:dyDescent="0.4">
      <c r="A28" s="2" t="s">
        <v>248</v>
      </c>
      <c r="B28" s="2"/>
    </row>
    <row r="29" spans="1:2" x14ac:dyDescent="0.4">
      <c r="A29" s="2" t="s">
        <v>249</v>
      </c>
      <c r="B29" s="2">
        <v>5500</v>
      </c>
    </row>
    <row r="30" spans="1:2" x14ac:dyDescent="0.4">
      <c r="A30" s="2" t="s">
        <v>219</v>
      </c>
      <c r="B30" s="2"/>
    </row>
    <row r="31" spans="1:2" x14ac:dyDescent="0.4">
      <c r="A31" s="2" t="s">
        <v>250</v>
      </c>
      <c r="B31" s="2">
        <v>50000</v>
      </c>
    </row>
    <row r="32" spans="1:2" x14ac:dyDescent="0.4">
      <c r="A32" s="2" t="s">
        <v>251</v>
      </c>
      <c r="B32" s="2">
        <f>B26-B29-B31</f>
        <v>1422860</v>
      </c>
    </row>
    <row r="33" spans="1:2" x14ac:dyDescent="0.4">
      <c r="A33" s="2" t="s">
        <v>258</v>
      </c>
      <c r="B33" s="2">
        <v>12000</v>
      </c>
    </row>
    <row r="34" spans="1:2" x14ac:dyDescent="0.4">
      <c r="A34" s="2" t="s">
        <v>136</v>
      </c>
      <c r="B34" s="2">
        <f>B32-B33</f>
        <v>1410860</v>
      </c>
    </row>
    <row r="37" spans="1:2" x14ac:dyDescent="0.4">
      <c r="A37" s="1" t="s">
        <v>253</v>
      </c>
    </row>
    <row r="38" spans="1:2" ht="25.8" x14ac:dyDescent="0.5">
      <c r="A38" s="12" t="s">
        <v>252</v>
      </c>
      <c r="B38" s="2">
        <v>0</v>
      </c>
    </row>
    <row r="39" spans="1:2" x14ac:dyDescent="0.4">
      <c r="A39" s="2" t="s">
        <v>254</v>
      </c>
      <c r="B39" s="2">
        <v>20000</v>
      </c>
    </row>
    <row r="40" spans="1:2" x14ac:dyDescent="0.4">
      <c r="A40" s="2" t="s">
        <v>255</v>
      </c>
      <c r="B40" s="2">
        <v>60000</v>
      </c>
    </row>
    <row r="41" spans="1:2" x14ac:dyDescent="0.4">
      <c r="A41" s="2" t="s">
        <v>256</v>
      </c>
      <c r="B41" s="2">
        <f>310860*0.3</f>
        <v>93258</v>
      </c>
    </row>
    <row r="42" spans="1:2" x14ac:dyDescent="0.4">
      <c r="A42" s="2" t="s">
        <v>257</v>
      </c>
      <c r="B42" s="2">
        <v>600</v>
      </c>
    </row>
    <row r="43" spans="1:2" x14ac:dyDescent="0.4">
      <c r="A43" s="2" t="s">
        <v>144</v>
      </c>
      <c r="B43" s="2">
        <f>SUM(B39:B42)</f>
        <v>173858</v>
      </c>
    </row>
    <row r="44" spans="1:2" x14ac:dyDescent="0.4">
      <c r="A44" s="2" t="s">
        <v>145</v>
      </c>
      <c r="B44" s="2"/>
    </row>
    <row r="45" spans="1:2" x14ac:dyDescent="0.4">
      <c r="A45" s="2" t="s">
        <v>262</v>
      </c>
      <c r="B45" s="2">
        <v>600</v>
      </c>
    </row>
    <row r="46" spans="1:2" x14ac:dyDescent="0.4">
      <c r="A46" s="2" t="s">
        <v>261</v>
      </c>
      <c r="B46" s="2">
        <v>75000</v>
      </c>
    </row>
    <row r="47" spans="1:2" x14ac:dyDescent="0.4">
      <c r="A47" s="2" t="s">
        <v>231</v>
      </c>
      <c r="B47" s="2">
        <v>21840</v>
      </c>
    </row>
    <row r="48" spans="1:2" x14ac:dyDescent="0.4">
      <c r="A48" s="2" t="s">
        <v>195</v>
      </c>
      <c r="B48" s="2">
        <f>B43-B45-B46-B47</f>
        <v>76418</v>
      </c>
    </row>
    <row r="51" spans="1:2" x14ac:dyDescent="0.4">
      <c r="A51" s="1" t="s">
        <v>264</v>
      </c>
    </row>
    <row r="52" spans="1:2" x14ac:dyDescent="0.4">
      <c r="A52" s="1" t="s">
        <v>150</v>
      </c>
    </row>
    <row r="53" spans="1:2" x14ac:dyDescent="0.4">
      <c r="A53" s="1" t="s">
        <v>265</v>
      </c>
      <c r="B53" s="10"/>
    </row>
    <row r="54" spans="1:2" x14ac:dyDescent="0.4">
      <c r="A54" s="1" t="s">
        <v>266</v>
      </c>
    </row>
    <row r="56" spans="1:2" x14ac:dyDescent="0.4">
      <c r="B56" s="10"/>
    </row>
  </sheetData>
  <hyperlinks>
    <hyperlink ref="A38" r:id="rId1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10" workbookViewId="0">
      <selection activeCell="F32" sqref="F32"/>
    </sheetView>
  </sheetViews>
  <sheetFormatPr defaultRowHeight="19.8" x14ac:dyDescent="0.4"/>
  <cols>
    <col min="1" max="2" width="8.88671875" style="1"/>
    <col min="3" max="3" width="40.77734375" style="1" customWidth="1"/>
    <col min="4" max="4" width="32.109375" style="1" customWidth="1"/>
    <col min="5" max="5" width="23.77734375" style="1" customWidth="1"/>
    <col min="6" max="11" width="8.88671875" style="1"/>
    <col min="12" max="12" width="9.88671875" style="1" bestFit="1" customWidth="1"/>
    <col min="13" max="16384" width="8.88671875" style="1"/>
  </cols>
  <sheetData>
    <row r="1" spans="1:12" x14ac:dyDescent="0.4">
      <c r="A1" s="1">
        <v>2080</v>
      </c>
    </row>
    <row r="2" spans="1:12" x14ac:dyDescent="0.4">
      <c r="C2" s="1" t="s">
        <v>267</v>
      </c>
    </row>
    <row r="3" spans="1:12" x14ac:dyDescent="0.4">
      <c r="C3" s="1" t="s">
        <v>268</v>
      </c>
    </row>
    <row r="5" spans="1:12" x14ac:dyDescent="0.4">
      <c r="C5" s="2" t="s">
        <v>5</v>
      </c>
      <c r="D5" s="2" t="s">
        <v>6</v>
      </c>
    </row>
    <row r="6" spans="1:12" x14ac:dyDescent="0.4">
      <c r="C6" s="13" t="s">
        <v>270</v>
      </c>
      <c r="D6" s="2">
        <v>0</v>
      </c>
    </row>
    <row r="7" spans="1:12" x14ac:dyDescent="0.4">
      <c r="C7" s="2" t="s">
        <v>275</v>
      </c>
      <c r="D7" s="2">
        <v>2700</v>
      </c>
      <c r="H7" s="1" t="s">
        <v>269</v>
      </c>
    </row>
    <row r="8" spans="1:12" x14ac:dyDescent="0.4">
      <c r="C8" s="2"/>
      <c r="D8" s="2"/>
    </row>
    <row r="9" spans="1:12" x14ac:dyDescent="0.4">
      <c r="H9" s="1" t="s">
        <v>271</v>
      </c>
    </row>
    <row r="11" spans="1:12" x14ac:dyDescent="0.4">
      <c r="H11" s="1" t="s">
        <v>272</v>
      </c>
    </row>
    <row r="12" spans="1:12" x14ac:dyDescent="0.4">
      <c r="H12" s="1" t="s">
        <v>273</v>
      </c>
      <c r="L12" s="1">
        <v>500000</v>
      </c>
    </row>
    <row r="13" spans="1:12" x14ac:dyDescent="0.4">
      <c r="H13" s="1" t="s">
        <v>274</v>
      </c>
      <c r="L13" s="1">
        <v>125000</v>
      </c>
    </row>
    <row r="14" spans="1:12" x14ac:dyDescent="0.4">
      <c r="H14" s="1" t="s">
        <v>220</v>
      </c>
      <c r="L14" s="1">
        <f>652000-500000-125000</f>
        <v>27000</v>
      </c>
    </row>
    <row r="15" spans="1:12" x14ac:dyDescent="0.4">
      <c r="A15" s="1">
        <v>2081</v>
      </c>
    </row>
    <row r="16" spans="1:12" x14ac:dyDescent="0.4">
      <c r="C16" s="1" t="s">
        <v>278</v>
      </c>
    </row>
    <row r="18" spans="1:4" x14ac:dyDescent="0.4">
      <c r="C18" s="1" t="s">
        <v>276</v>
      </c>
    </row>
    <row r="19" spans="1:4" x14ac:dyDescent="0.4">
      <c r="C19" s="1" t="s">
        <v>277</v>
      </c>
    </row>
    <row r="20" spans="1:4" x14ac:dyDescent="0.4">
      <c r="C20" s="1" t="s">
        <v>279</v>
      </c>
    </row>
    <row r="22" spans="1:4" x14ac:dyDescent="0.4">
      <c r="A22" s="1">
        <v>2080</v>
      </c>
    </row>
    <row r="23" spans="1:4" x14ac:dyDescent="0.4">
      <c r="C23" s="1" t="s">
        <v>280</v>
      </c>
    </row>
    <row r="24" spans="1:4" x14ac:dyDescent="0.4">
      <c r="C24" s="1" t="s">
        <v>281</v>
      </c>
    </row>
    <row r="25" spans="1:4" x14ac:dyDescent="0.4">
      <c r="C25" s="1" t="s">
        <v>220</v>
      </c>
      <c r="D25" s="1">
        <v>300000</v>
      </c>
    </row>
    <row r="27" spans="1:4" x14ac:dyDescent="0.4">
      <c r="C27" s="1" t="s">
        <v>282</v>
      </c>
    </row>
    <row r="29" spans="1:4" x14ac:dyDescent="0.4">
      <c r="A29" s="1">
        <v>2079</v>
      </c>
      <c r="C29" s="1" t="s">
        <v>283</v>
      </c>
    </row>
    <row r="30" spans="1:4" x14ac:dyDescent="0.4">
      <c r="C30" s="1" t="s">
        <v>284</v>
      </c>
    </row>
    <row r="31" spans="1:4" x14ac:dyDescent="0.4">
      <c r="C31" s="1" t="s">
        <v>285</v>
      </c>
    </row>
    <row r="33" spans="1:5" x14ac:dyDescent="0.4">
      <c r="C33" s="1" t="s">
        <v>286</v>
      </c>
    </row>
    <row r="34" spans="1:5" x14ac:dyDescent="0.4">
      <c r="C34" s="1" t="s">
        <v>287</v>
      </c>
    </row>
    <row r="36" spans="1:5" x14ac:dyDescent="0.4">
      <c r="A36" s="1">
        <v>2074</v>
      </c>
      <c r="C36" s="1" t="s">
        <v>288</v>
      </c>
    </row>
    <row r="38" spans="1:5" x14ac:dyDescent="0.4">
      <c r="C38" s="1" t="s">
        <v>289</v>
      </c>
    </row>
    <row r="40" spans="1:5" x14ac:dyDescent="0.4">
      <c r="C40" s="1" t="s">
        <v>290</v>
      </c>
      <c r="D40" s="14">
        <v>0.2</v>
      </c>
    </row>
    <row r="42" spans="1:5" x14ac:dyDescent="0.4">
      <c r="C42" s="1" t="s">
        <v>292</v>
      </c>
    </row>
    <row r="44" spans="1:5" x14ac:dyDescent="0.4">
      <c r="C44" s="1" t="s">
        <v>291</v>
      </c>
    </row>
    <row r="46" spans="1:5" x14ac:dyDescent="0.4">
      <c r="C46" s="2" t="s">
        <v>298</v>
      </c>
      <c r="D46" s="2" t="s">
        <v>293</v>
      </c>
      <c r="E46" s="2" t="s">
        <v>294</v>
      </c>
    </row>
    <row r="47" spans="1:5" x14ac:dyDescent="0.4">
      <c r="C47" s="2" t="s">
        <v>295</v>
      </c>
      <c r="D47" s="2" t="s">
        <v>296</v>
      </c>
      <c r="E47" s="15">
        <v>0.22500000000000001</v>
      </c>
    </row>
    <row r="48" spans="1:5" x14ac:dyDescent="0.4">
      <c r="C48" s="2" t="s">
        <v>297</v>
      </c>
      <c r="D48" s="16">
        <v>0.16</v>
      </c>
      <c r="E48" s="16">
        <v>0.2</v>
      </c>
    </row>
    <row r="49" spans="3:6" x14ac:dyDescent="0.4">
      <c r="C49" s="2" t="s">
        <v>299</v>
      </c>
      <c r="D49" s="16">
        <v>0.15</v>
      </c>
      <c r="E49" s="15">
        <v>0.1875</v>
      </c>
    </row>
    <row r="50" spans="3:6" x14ac:dyDescent="0.4">
      <c r="C50" s="2" t="s">
        <v>300</v>
      </c>
      <c r="D50" s="16">
        <v>0.14000000000000001</v>
      </c>
      <c r="E50" s="15">
        <v>0.17499999999999999</v>
      </c>
    </row>
    <row r="51" spans="3:6" x14ac:dyDescent="0.4">
      <c r="C51" s="3" t="s">
        <v>302</v>
      </c>
      <c r="D51" s="17" t="s">
        <v>301</v>
      </c>
      <c r="E51" s="18"/>
    </row>
    <row r="52" spans="3:6" x14ac:dyDescent="0.4">
      <c r="C52" s="1" t="s">
        <v>303</v>
      </c>
    </row>
    <row r="54" spans="3:6" x14ac:dyDescent="0.4">
      <c r="C54" s="1" t="s">
        <v>304</v>
      </c>
      <c r="D54" s="1" t="s">
        <v>306</v>
      </c>
      <c r="F54" s="1" t="s">
        <v>307</v>
      </c>
    </row>
    <row r="55" spans="3:6" x14ac:dyDescent="0.4">
      <c r="C55" s="1" t="s">
        <v>305</v>
      </c>
      <c r="D55" s="14">
        <v>0.02</v>
      </c>
      <c r="F55" s="1" t="s">
        <v>308</v>
      </c>
    </row>
    <row r="56" spans="3:6" x14ac:dyDescent="0.4">
      <c r="C56" s="1" t="s">
        <v>309</v>
      </c>
      <c r="D56" s="14">
        <v>0.04</v>
      </c>
    </row>
    <row r="57" spans="3:6" x14ac:dyDescent="0.4">
      <c r="C57" s="1" t="s">
        <v>310</v>
      </c>
      <c r="D57" s="14">
        <v>0.06</v>
      </c>
    </row>
  </sheetData>
  <mergeCells count="1">
    <mergeCell ref="D51:E51"/>
  </mergeCells>
  <hyperlinks>
    <hyperlink ref="C6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2075</vt:lpstr>
      <vt:lpstr>2080</vt:lpstr>
      <vt:lpstr>Sheet1</vt:lpstr>
      <vt:lpstr>2081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2026-02-11T14:21:35Z</dcterms:created>
  <dcterms:modified xsi:type="dcterms:W3CDTF">2026-02-23T15:27:21Z</dcterms:modified>
</cp:coreProperties>
</file>